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20115" windowHeight="7575" activeTab="0"/>
  </bookViews>
  <sheets>
    <sheet name="Page Titre" sheetId="1" r:id="rId1"/>
    <sheet name="Sommaire du devis" sheetId="2" r:id="rId2"/>
    <sheet name="Devis" sheetId="3" r:id="rId3"/>
    <sheet name="Détails Séjour" sheetId="4" r:id="rId4"/>
    <sheet name="Données budget" sheetId="5" r:id="rId5"/>
  </sheets>
  <definedNames>
    <definedName name="_xlnm.Print_Area" localSheetId="2">'Devis'!$A$1:$G$854</definedName>
    <definedName name="_xlnm.Print_Area" localSheetId="1">'Sommaire du devis'!$A$1:$W$133</definedName>
  </definedNames>
  <calcPr fullCalcOnLoad="1"/>
</workbook>
</file>

<file path=xl/sharedStrings.xml><?xml version="1.0" encoding="utf-8"?>
<sst xmlns="http://schemas.openxmlformats.org/spreadsheetml/2006/main" count="984" uniqueCount="563">
  <si>
    <t>Canon XH-A1</t>
  </si>
  <si>
    <t>Sony FX-1000</t>
  </si>
  <si>
    <t>Sony Z5U</t>
  </si>
  <si>
    <t>Sony Z7U</t>
  </si>
  <si>
    <t>Panasonic HVX-200</t>
  </si>
  <si>
    <t>Panasonic HVX-200 + carte P2 64go</t>
  </si>
  <si>
    <t>Sony PD-170</t>
  </si>
  <si>
    <t>Panasonic DVX-100b</t>
  </si>
  <si>
    <t>DYNEX Trépied amateur</t>
  </si>
  <si>
    <t>Manfrotto Monopode</t>
  </si>
  <si>
    <t>Manfrotto Trépied 128</t>
  </si>
  <si>
    <t>Manfrotto Trépied 028 + Tête 501</t>
  </si>
  <si>
    <t>Manfrotto Trépied 520 MVB + Tête 504</t>
  </si>
  <si>
    <t>Sachtler Trépied FSB-6</t>
  </si>
  <si>
    <t>Ianiro 1 lampe Open face, 600W ou 1000W</t>
  </si>
  <si>
    <t>Ianiro 3 lampes Open face, 600W ou 1000W</t>
  </si>
  <si>
    <t>Soft box pour open face</t>
  </si>
  <si>
    <t>Camtree LED-1000 BI 3200-5500K</t>
  </si>
  <si>
    <t>Ikan ID500 Kit 3 Panneaux LED</t>
  </si>
  <si>
    <t>Ikan ID 500 (Panneau de LED)</t>
  </si>
  <si>
    <t>Bloc d'alimentation portatif pour panneaux LED</t>
  </si>
  <si>
    <t xml:space="preserve">Kino Flo Diva-Lite 400 </t>
  </si>
  <si>
    <t>Fresnel 300W</t>
  </si>
  <si>
    <t>Fresnel 650W</t>
  </si>
  <si>
    <t>Fresnel 1000W</t>
  </si>
  <si>
    <t>RPS STUDIO Métal-halide 150W RS-8000</t>
  </si>
  <si>
    <t>Réflecteur 32 pouces</t>
  </si>
  <si>
    <t>Diffuseur/réflecteur 42 pouces</t>
  </si>
  <si>
    <t>Matthews C-Stand ( Gobo )</t>
  </si>
  <si>
    <t>Matthews Drapeau</t>
  </si>
  <si>
    <t>Rololight 24 pouces 8 tubes</t>
  </si>
  <si>
    <t>Rololight 24 pouces 4 tubes</t>
  </si>
  <si>
    <t>Camtree Anneau de LED 360</t>
  </si>
  <si>
    <t>Luxmen lampe 35W + batt. 12v</t>
  </si>
  <si>
    <t>Perche + micro Sennheiser</t>
  </si>
  <si>
    <t>Perche + micro Audio-Technica</t>
  </si>
  <si>
    <t>Perche + micro Rode</t>
  </si>
  <si>
    <t>Sony Micro directionnel ECM-XM1</t>
  </si>
  <si>
    <t>Rode Vidéomic (micro directionnel 1/8)</t>
  </si>
  <si>
    <t>Sennheiser Micro-cravate sans-fil</t>
  </si>
  <si>
    <t xml:space="preserve">Micro-cravate </t>
  </si>
  <si>
    <t>Micro dynamique</t>
  </si>
  <si>
    <t>Beachteck DXA-5D (adapt. XLR à 1/8)</t>
  </si>
  <si>
    <t>Beachteck Adaptateur 1/8 à XLR</t>
  </si>
  <si>
    <t>Mixeur audio 3 entrées</t>
  </si>
  <si>
    <t>Zeppelin + mouffle + suspension</t>
  </si>
  <si>
    <t>Zoom H4N (enregistreur numérique)</t>
  </si>
  <si>
    <t>Ikan Moniteur HD 9 pouces</t>
  </si>
  <si>
    <t>Zacuto Z-Finder Viewfinder</t>
  </si>
  <si>
    <t>Moniteur 7 pouces LCD4</t>
  </si>
  <si>
    <t>LCD4 Télésouffleur</t>
  </si>
  <si>
    <t>IKAN Télésouffleur 15"</t>
  </si>
  <si>
    <t>FlyCam 5000 + veste</t>
  </si>
  <si>
    <t>FlyCam 6000 + veste + support</t>
  </si>
  <si>
    <t>Redrock Support à épaule</t>
  </si>
  <si>
    <t>Shape Support caméra Paparazzi</t>
  </si>
  <si>
    <t>Shape Support à épaule Sumo</t>
  </si>
  <si>
    <t>Shape Support à épaule Spyder</t>
  </si>
  <si>
    <t>Shape Support à épaule Composite pour DSLR</t>
  </si>
  <si>
    <t>Mini-jib + trépier</t>
  </si>
  <si>
    <t>Jib + trépier DV Crane</t>
  </si>
  <si>
    <t>Kessler Pocket Jib</t>
  </si>
  <si>
    <t xml:space="preserve">Kessler Crane </t>
  </si>
  <si>
    <t>Servocity Tête motorisée PT-2100</t>
  </si>
  <si>
    <t>Proaim Dolly Slider 3 pieds</t>
  </si>
  <si>
    <t>Proaim Dolly Slider 4 pieds</t>
  </si>
  <si>
    <t>Dolly skate sur rails</t>
  </si>
  <si>
    <t>Swift Dolly sur rail</t>
  </si>
  <si>
    <t>Shape Dolly + rail de 12 pieds + poignée</t>
  </si>
  <si>
    <t>Proaim Follow focus</t>
  </si>
  <si>
    <t>RedRock Follow focus</t>
  </si>
  <si>
    <t>Chrosziel Mattebox</t>
  </si>
  <si>
    <t>Redrock Mattebox</t>
  </si>
  <si>
    <t>Lentilles grand angle 77 et 82mm</t>
  </si>
  <si>
    <t>Lentilles grand angle 58 et 72mm</t>
  </si>
  <si>
    <t>Claquette</t>
  </si>
  <si>
    <t>Coût / jrs</t>
  </si>
  <si>
    <t>Moniteur 15 pouces HDMI</t>
  </si>
  <si>
    <t>Cables alimentation + RCA pour Oncam</t>
  </si>
  <si>
    <t>Cables alimentation + HDMI Moniteur 15"</t>
  </si>
  <si>
    <t>David and Sanford Trépied</t>
  </si>
  <si>
    <t>Lite Panel MicroPro (panneau led pour caméra)</t>
  </si>
  <si>
    <t>Ikan iLed 150 (Panneau Led pour caméra)</t>
  </si>
  <si>
    <t xml:space="preserve">Moniteur Oncam 7 pouces </t>
  </si>
  <si>
    <t>Western Doorway dolly</t>
  </si>
  <si>
    <t>Lentille Grand angle Century pour Canon</t>
  </si>
  <si>
    <t>Panasonic</t>
  </si>
  <si>
    <t xml:space="preserve">AY-HDVM63MQ HDV/Pro DV-Compatible </t>
  </si>
  <si>
    <t>AY-HDVM63AMQ PROHD Mini DV  63 min</t>
  </si>
  <si>
    <t>Sony</t>
  </si>
  <si>
    <t>DVM-63HD HDV Tapes 63 Min</t>
  </si>
  <si>
    <t>DVM-60PR Premium Mini DV Tapes 60 Min</t>
  </si>
  <si>
    <t>AY-DV63PQUS Mini DV Pro Tapes 63 min</t>
  </si>
  <si>
    <t>HDM63VG HDV Tapes (Videographer Grade )</t>
  </si>
  <si>
    <t xml:space="preserve">Fujifilm </t>
  </si>
  <si>
    <t xml:space="preserve"> DV141HD63S HDV Tape </t>
  </si>
  <si>
    <t>DVC-60 Mini DV Cassette (60 Minutes)</t>
  </si>
  <si>
    <t xml:space="preserve">HDV Cassette (63 Minute) </t>
  </si>
  <si>
    <t>Nbre jrs</t>
  </si>
  <si>
    <t>Qté</t>
  </si>
  <si>
    <t>Total</t>
  </si>
  <si>
    <t>Canon XL-1</t>
  </si>
  <si>
    <t>Apport</t>
  </si>
  <si>
    <t>Financement</t>
  </si>
  <si>
    <t>Rallonge 25 pieds</t>
  </si>
  <si>
    <t>Coût / unité</t>
  </si>
  <si>
    <t>Coût /unité</t>
  </si>
  <si>
    <t>Coût / Unité</t>
  </si>
  <si>
    <t>Gants</t>
  </si>
  <si>
    <t>Lunette de protection</t>
  </si>
  <si>
    <t>Casque</t>
  </si>
  <si>
    <t>Dossard</t>
  </si>
  <si>
    <t>Cône orange</t>
  </si>
  <si>
    <t>Gaffer Tape 2"</t>
  </si>
  <si>
    <t>Échelle (6')</t>
  </si>
  <si>
    <t>Foamcore Large</t>
  </si>
  <si>
    <t>Ruban de limitation de périmètre</t>
  </si>
  <si>
    <t>Épingles à linge</t>
  </si>
  <si>
    <t>Sacs de sable</t>
  </si>
  <si>
    <t>Pinces étaux Welders Petites</t>
  </si>
  <si>
    <t xml:space="preserve">Ensemble de Pinces </t>
  </si>
  <si>
    <t>Ensemble de vis</t>
  </si>
  <si>
    <t>Ensemble de Clous</t>
  </si>
  <si>
    <t>Mousseline Blue screen</t>
  </si>
  <si>
    <t xml:space="preserve">Mousseline Green screen </t>
  </si>
  <si>
    <t>Mousseline autre</t>
  </si>
  <si>
    <t>Support à mousseline</t>
  </si>
  <si>
    <t>Mousseline noir 12x12</t>
  </si>
  <si>
    <t>Coin à fendre - calles (boite)</t>
  </si>
  <si>
    <t>Boites de pommes 1/2</t>
  </si>
  <si>
    <t>Boites de pommes Full</t>
  </si>
  <si>
    <t>Nbre Jrs</t>
  </si>
  <si>
    <t xml:space="preserve"> Marteau</t>
  </si>
  <si>
    <t xml:space="preserve"> Pinces étaux Welders Larges</t>
  </si>
  <si>
    <t>Petrov Matte Box</t>
  </si>
  <si>
    <t>Filtre polarisant</t>
  </si>
  <si>
    <t>Filtre ND 3</t>
  </si>
  <si>
    <t>Filtre ND 6</t>
  </si>
  <si>
    <t>Rail 12 pieds (3 section de 4 pieds)</t>
  </si>
  <si>
    <t>Rail courbe 45 degrés</t>
  </si>
  <si>
    <t>Gélatine LEE Rose 002</t>
  </si>
  <si>
    <t>Gélatine LEE Vert lime 088</t>
  </si>
  <si>
    <t>Gélatine LEE Jaune 103</t>
  </si>
  <si>
    <t>Gélatine LEE Vert foncé 124</t>
  </si>
  <si>
    <t>Gélatine LEE Rouge flamme 164</t>
  </si>
  <si>
    <t>Gélatine LEE Rouge léger 182</t>
  </si>
  <si>
    <t>Gélatine LEE Bleu C.T. Complet 201</t>
  </si>
  <si>
    <t>Gélatine LEE Bleu C.T. 1/4 203</t>
  </si>
  <si>
    <t>Gélatine LEE Orange C.T. Complet 204</t>
  </si>
  <si>
    <t>Gélatine LEE Orange C.T. 1/2 205</t>
  </si>
  <si>
    <t>Gélatine LEE Orange C.T. 1/4 206</t>
  </si>
  <si>
    <t>Gélatine LEE Neutre 0,3 - 209</t>
  </si>
  <si>
    <t>Gélatine LEE Neutre 0,6 - 210</t>
  </si>
  <si>
    <t>Gélatine LEE Neutre 0,9 - 211</t>
  </si>
  <si>
    <t>Gélatine LEE Diffuseur blanc 216</t>
  </si>
  <si>
    <t>Gélatine LEE Diffuseur blanc givré 220</t>
  </si>
  <si>
    <t>Gélatine LEE Vert plus 244</t>
  </si>
  <si>
    <t>Gélatine LEE Vert plus 1/2 - 245</t>
  </si>
  <si>
    <t>Gélatine LEE Diffuseur blanc 1/2 - 250</t>
  </si>
  <si>
    <t>Gélatine LEE Magantas magique 795</t>
  </si>
  <si>
    <t>Rallonge 50 pieds</t>
  </si>
  <si>
    <t>Crayon wipe off</t>
  </si>
  <si>
    <t>Chaises</t>
  </si>
  <si>
    <t>Machine à fumer</t>
  </si>
  <si>
    <t>Liquide pour machine à fumer</t>
  </si>
  <si>
    <t>Faux sang (500 ml)</t>
  </si>
  <si>
    <t>Sous total</t>
  </si>
  <si>
    <t>Effets spéciaux</t>
  </si>
  <si>
    <t>Fourgonnette</t>
  </si>
  <si>
    <t>Camion cube 10'</t>
  </si>
  <si>
    <t>Camion cube 14'</t>
  </si>
  <si>
    <t>Frais de Kilométrage pour cube 10 pieds</t>
  </si>
  <si>
    <t>Loge motorisé</t>
  </si>
  <si>
    <t>Essence ($ / litre)</t>
  </si>
  <si>
    <t>Frais de Kilométrage pour cube 14 pieds</t>
  </si>
  <si>
    <t>Frais de Kilométrage pour Fourgonnette</t>
  </si>
  <si>
    <t>Frais de Kilométrage pour Loge</t>
  </si>
  <si>
    <t>Assurances</t>
  </si>
  <si>
    <t>Stationnement</t>
  </si>
  <si>
    <t xml:space="preserve">Permis </t>
  </si>
  <si>
    <t>Permis d'occupation</t>
  </si>
  <si>
    <t>Billets avion</t>
  </si>
  <si>
    <t>Hébergement</t>
  </si>
  <si>
    <t>Per diem</t>
  </si>
  <si>
    <t>Taxis</t>
  </si>
  <si>
    <t>Kilométrage</t>
  </si>
  <si>
    <t>Personnes</t>
  </si>
  <si>
    <t xml:space="preserve">lieux </t>
  </si>
  <si>
    <t>billets avion</t>
  </si>
  <si>
    <t>Taux</t>
  </si>
  <si>
    <t>Repas</t>
  </si>
  <si>
    <t>Km</t>
  </si>
  <si>
    <t>Divers</t>
  </si>
  <si>
    <t>TOTAL</t>
  </si>
  <si>
    <t>Voyages / Séjours détails</t>
  </si>
  <si>
    <t>Tot</t>
  </si>
  <si>
    <t>Hotel / Jrs</t>
  </si>
  <si>
    <t>Électricité</t>
  </si>
  <si>
    <t>Eau</t>
  </si>
  <si>
    <t>Toilettes temporaires</t>
  </si>
  <si>
    <t>Produits de aquillage</t>
  </si>
  <si>
    <t>Produits de coiffure</t>
  </si>
  <si>
    <t>Machine à neige (mousse)</t>
  </si>
  <si>
    <t>01. Comédiens</t>
  </si>
  <si>
    <t>01.10 Comédiens 1er rôle</t>
  </si>
  <si>
    <t>01.20 Comédiens second rôle</t>
  </si>
  <si>
    <t>01.30 Comédiens troisième rôle</t>
  </si>
  <si>
    <t>01.40 Figuration</t>
  </si>
  <si>
    <t>02. Équipe de production</t>
  </si>
  <si>
    <t xml:space="preserve">Secrétaire de production </t>
  </si>
  <si>
    <t>Comptable de production</t>
  </si>
  <si>
    <t>Assistant-comptable(s)</t>
  </si>
  <si>
    <t xml:space="preserve">Assistants de production   </t>
  </si>
  <si>
    <t>Directeur artistique</t>
  </si>
  <si>
    <t>Premier ass-dir. artistique</t>
  </si>
  <si>
    <t>Assistants de prod/stagiaires</t>
  </si>
  <si>
    <t>Dessinateur</t>
  </si>
  <si>
    <t>Graphiste</t>
  </si>
  <si>
    <t>Chef menuisier</t>
  </si>
  <si>
    <t>Menuisier(s)</t>
  </si>
  <si>
    <t>Artiste scénique</t>
  </si>
  <si>
    <t>Chef peintre</t>
  </si>
  <si>
    <t>Peintre(s)</t>
  </si>
  <si>
    <t>Menuisier(s) supplémentaire(s)</t>
  </si>
  <si>
    <t>Peintre(s) supplémentaire(s)</t>
  </si>
  <si>
    <t>Journalier(s)</t>
  </si>
  <si>
    <t>Concepteur artistique</t>
  </si>
  <si>
    <t>04. Équipe de Construction</t>
  </si>
  <si>
    <t xml:space="preserve">03.10 </t>
  </si>
  <si>
    <t xml:space="preserve">04.10 </t>
  </si>
  <si>
    <t>03. Équipe de conception artistique</t>
  </si>
  <si>
    <t>Coordonnateur de la construction</t>
  </si>
  <si>
    <t xml:space="preserve">05.10 </t>
  </si>
  <si>
    <t>05. Équipe Décors</t>
  </si>
  <si>
    <t>Décorateur</t>
  </si>
  <si>
    <t>Assistant(s) décorateur(s)</t>
  </si>
  <si>
    <t>Équipe installation &amp; démontage</t>
  </si>
  <si>
    <t>06. Équipe Effets spéciaux</t>
  </si>
  <si>
    <t xml:space="preserve">06.10 </t>
  </si>
  <si>
    <t>Créateur de costumes</t>
  </si>
  <si>
    <t>Chef costumier</t>
  </si>
  <si>
    <t>Assistant costumier</t>
  </si>
  <si>
    <t>Couturière</t>
  </si>
  <si>
    <t>Habilleur</t>
  </si>
  <si>
    <t>Assistant habilleur</t>
  </si>
  <si>
    <t>07. Équipe Costumes</t>
  </si>
  <si>
    <t>Assistant maquilleur</t>
  </si>
  <si>
    <t>Coiffeur</t>
  </si>
  <si>
    <t>Assistant coiffeur</t>
  </si>
  <si>
    <t>Maq./coiffure-effets spéciaux</t>
  </si>
  <si>
    <t>Confection de perruques/</t>
  </si>
  <si>
    <t xml:space="preserve">07.10 </t>
  </si>
  <si>
    <t>08. Équipe Coiffure / Maquillage</t>
  </si>
  <si>
    <t xml:space="preserve">08.10 </t>
  </si>
  <si>
    <t>Directeur de la photographie</t>
  </si>
  <si>
    <t>Caméraman</t>
  </si>
  <si>
    <t>Premier assistant à la caméra</t>
  </si>
  <si>
    <t>Deuxième assistant à la caméra</t>
  </si>
  <si>
    <t>Premier ass-caméra suppl.</t>
  </si>
  <si>
    <t>Deuxième ass-caméra suppl.</t>
  </si>
  <si>
    <t>Photographe de plateau</t>
  </si>
  <si>
    <t>09. Équipe de tournage</t>
  </si>
  <si>
    <t>09.20 Deuxième Équipe Caméra</t>
  </si>
  <si>
    <t>Chef électricien</t>
  </si>
  <si>
    <t>Premier électricien</t>
  </si>
  <si>
    <t>Deuxième électricien</t>
  </si>
  <si>
    <t>Électricien(s) supplémentaire(s)</t>
  </si>
  <si>
    <t>Opérateur de générateur</t>
  </si>
  <si>
    <t>09.30 Équipe Électrique</t>
  </si>
  <si>
    <t>Chef machiniste</t>
  </si>
  <si>
    <t>Premier machiniste</t>
  </si>
  <si>
    <t>Deuxième machiniste</t>
  </si>
  <si>
    <t>Opérateur de grue</t>
  </si>
  <si>
    <t>Machiniste(s) supplémentaire(s)</t>
  </si>
  <si>
    <t>Opérateur de dolly</t>
  </si>
  <si>
    <t>09.40 Équipe Machisniste</t>
  </si>
  <si>
    <t>09.50 Équipe Son</t>
  </si>
  <si>
    <t>Preneur de son</t>
  </si>
  <si>
    <t>Perchiste</t>
  </si>
  <si>
    <t>09.51 Deuxième Équipe Son (making of)</t>
  </si>
  <si>
    <t>09.60 Équipe Transport</t>
  </si>
  <si>
    <t>Chauffeur</t>
  </si>
  <si>
    <t>10. Frais de bureau de production</t>
  </si>
  <si>
    <t>Location de bureaux</t>
  </si>
  <si>
    <t>Chauffage/électricité</t>
  </si>
  <si>
    <t>Mobilier de bureau</t>
  </si>
  <si>
    <t>Équipement de bureau</t>
  </si>
  <si>
    <t>Photocopies</t>
  </si>
  <si>
    <t>Papeterie/matériel de bureau</t>
  </si>
  <si>
    <t>Téléphones/télex/postes</t>
  </si>
  <si>
    <t>Messageries</t>
  </si>
  <si>
    <t>Services informatiques</t>
  </si>
  <si>
    <t>Collations</t>
  </si>
  <si>
    <t>10.10 Bureau</t>
  </si>
  <si>
    <t>11. Frais de Studio</t>
  </si>
  <si>
    <t>11.10 Location de studio</t>
  </si>
  <si>
    <t>Location d'atelier de menuiserie</t>
  </si>
  <si>
    <t>Téléphone</t>
  </si>
  <si>
    <t>Équip. de studio pour eff. spéc.</t>
  </si>
  <si>
    <t>Nettoyage</t>
  </si>
  <si>
    <t>Studio -préparation</t>
  </si>
  <si>
    <t xml:space="preserve">               -tournage</t>
  </si>
  <si>
    <t xml:space="preserve">               -wrap</t>
  </si>
  <si>
    <t>12. Département Caméra</t>
  </si>
  <si>
    <t>12.10 Caméras vidéos / HDV ( 3CCD ou 3CMOS )</t>
  </si>
  <si>
    <t>12.20 Accessoires / Lentilles et accessoires</t>
  </si>
  <si>
    <t>12.30 Accessoires / Trépieds</t>
  </si>
  <si>
    <t>12.40 Accessoires / Lampes d'appoint</t>
  </si>
  <si>
    <t>12.50 Accessoires / Moniteurs</t>
  </si>
  <si>
    <t>12.60 Accessoires / Stabilisateurs (steadycam)</t>
  </si>
  <si>
    <t>12.70 Accessoires / Supports à l'épaule</t>
  </si>
  <si>
    <t>12.80 Accessoires / Jibs arm</t>
  </si>
  <si>
    <t>12.90 Accessoires / Dollies</t>
  </si>
  <si>
    <t>12.95 Accessoires / Ruban</t>
  </si>
  <si>
    <t>113. Département Son</t>
  </si>
  <si>
    <t>13.10 Accessoires / Son</t>
  </si>
  <si>
    <t>14. Département électrique</t>
  </si>
  <si>
    <t>14.10 Éclairage</t>
  </si>
  <si>
    <t>14.20 Accessoires</t>
  </si>
  <si>
    <t xml:space="preserve">14.30 Gélatines </t>
  </si>
  <si>
    <t>15. Direction artistique</t>
  </si>
  <si>
    <t>15.10 Décors / Matériaux de construction</t>
  </si>
  <si>
    <t>15.20 Décors / Location</t>
  </si>
  <si>
    <t>15.30 Lieux de tournage / Location</t>
  </si>
  <si>
    <t>15.40 Décors / Accessoires divers</t>
  </si>
  <si>
    <t>15.50 Costumes / Acquisition</t>
  </si>
  <si>
    <t>15.60 Costumes / Location</t>
  </si>
  <si>
    <t>15.70 Maquillage / Coiffure</t>
  </si>
  <si>
    <t>16. Département machiniste</t>
  </si>
  <si>
    <t>16.10 Accessoires machiniste / Achat</t>
  </si>
  <si>
    <t>16.20 Accessoires machiniste / Location</t>
  </si>
  <si>
    <t>17. Département Effets spéciaux</t>
  </si>
  <si>
    <t>17.10 Accessoires Effets spéciaux / Location</t>
  </si>
  <si>
    <t>17.20 Accessoires Effets spéciaux / Achat</t>
  </si>
  <si>
    <t>18. Transport</t>
  </si>
  <si>
    <t>18.10 Location de camion</t>
  </si>
  <si>
    <t>19.10 Voyage</t>
  </si>
  <si>
    <t>20.10 Équipe montage</t>
  </si>
  <si>
    <t>20. Post production</t>
  </si>
  <si>
    <t>Monteur</t>
  </si>
  <si>
    <t>Assistant monteur</t>
  </si>
  <si>
    <t>Monteur sonore***</t>
  </si>
  <si>
    <t>Assistant monteur sonore***</t>
  </si>
  <si>
    <t>Salles de montage</t>
  </si>
  <si>
    <t>20.20 Étape de montage</t>
  </si>
  <si>
    <t>20.30 Montage traitement de l'image</t>
  </si>
  <si>
    <t>Traitement de l'image</t>
  </si>
  <si>
    <t>Générateur de caractères</t>
  </si>
  <si>
    <t>Caméra graphique</t>
  </si>
  <si>
    <t>Insertion en studio</t>
  </si>
  <si>
    <t>Copie de visionnement (DVD)</t>
  </si>
  <si>
    <t>20.40 Montage traitement du son</t>
  </si>
  <si>
    <t>Pré-mixage</t>
  </si>
  <si>
    <t>Mixage</t>
  </si>
  <si>
    <t>Bruitage</t>
  </si>
  <si>
    <t>Monteur effets spéciaux</t>
  </si>
  <si>
    <t>FX MDI composite</t>
  </si>
  <si>
    <t>Graphiques / Transitions</t>
  </si>
  <si>
    <t>20.50 Post production musique</t>
  </si>
  <si>
    <t>Compositeur(s)</t>
  </si>
  <si>
    <t>Chef d'orchestre</t>
  </si>
  <si>
    <t>Musiciens</t>
  </si>
  <si>
    <t>Studio</t>
  </si>
  <si>
    <t>Droits de musique</t>
  </si>
  <si>
    <t>Enregistrement voix hors champ / Narration</t>
  </si>
  <si>
    <t>Titres</t>
  </si>
  <si>
    <t xml:space="preserve">     -Début/fin</t>
  </si>
  <si>
    <t xml:space="preserve">     -Graphiques</t>
  </si>
  <si>
    <t xml:space="preserve">     -Tournage</t>
  </si>
  <si>
    <t>Optiques</t>
  </si>
  <si>
    <t>Archives</t>
  </si>
  <si>
    <t xml:space="preserve">     -Droits</t>
  </si>
  <si>
    <t>20.60 Titres optiques / Archives</t>
  </si>
  <si>
    <t>20.70 Version</t>
  </si>
  <si>
    <t>Préparation</t>
  </si>
  <si>
    <t>Repiquage optique</t>
  </si>
  <si>
    <t>Titres et graphisme</t>
  </si>
  <si>
    <t>Copie zéro</t>
  </si>
  <si>
    <t>Graphisme</t>
  </si>
  <si>
    <t>Copie distribution support dvd</t>
  </si>
  <si>
    <t>Copie distribution impression support dvd</t>
  </si>
  <si>
    <t>Copie distribution Boitier dvd</t>
  </si>
  <si>
    <t>Copie distribution impression Boitier dvd</t>
  </si>
  <si>
    <t>Emballage</t>
  </si>
  <si>
    <t>Copie de distribution main d'oeuvre</t>
  </si>
  <si>
    <t>Bandes annonces</t>
  </si>
  <si>
    <t>Affiches</t>
  </si>
  <si>
    <t>DVD promotionnel</t>
  </si>
  <si>
    <t>Annonces journaux</t>
  </si>
  <si>
    <t>Annonces radio</t>
  </si>
  <si>
    <t>Annonces TV</t>
  </si>
  <si>
    <t>Pochette de presse</t>
  </si>
  <si>
    <t>Transfert Broacast AVCHD to Betacam</t>
  </si>
  <si>
    <t>Acquisition des droits</t>
  </si>
  <si>
    <t>Scénarisation</t>
  </si>
  <si>
    <t>Frais de développement</t>
  </si>
  <si>
    <t>Producteur</t>
  </si>
  <si>
    <t>Réalisateur</t>
  </si>
  <si>
    <t>00. Développement</t>
  </si>
  <si>
    <t xml:space="preserve">00.10 </t>
  </si>
  <si>
    <t>Sous total A</t>
  </si>
  <si>
    <t>Secrétariat</t>
  </si>
  <si>
    <t>Papeterie</t>
  </si>
  <si>
    <t>% B+C</t>
  </si>
  <si>
    <t xml:space="preserve">Sous total </t>
  </si>
  <si>
    <t>Sous total "B"</t>
  </si>
  <si>
    <t>30. Frais Généraux</t>
  </si>
  <si>
    <t>Sous total "C"</t>
  </si>
  <si>
    <t>Sous total "B+C"</t>
  </si>
  <si>
    <t>30.10 Publicité / Promotion</t>
  </si>
  <si>
    <t>D. DIVERS</t>
  </si>
  <si>
    <t>C. POST PRODUCTION</t>
  </si>
  <si>
    <t>B. PRODUCTION</t>
  </si>
  <si>
    <t>A. DÉVELOPPEMENT</t>
  </si>
  <si>
    <t>IMPRÉVUS  % de B+C</t>
  </si>
  <si>
    <t>Sous total "D"</t>
  </si>
  <si>
    <t>Titre de travail</t>
  </si>
  <si>
    <t>Genre</t>
  </si>
  <si>
    <t>Durée</t>
  </si>
  <si>
    <t>5 min</t>
  </si>
  <si>
    <t>10 min</t>
  </si>
  <si>
    <t>15 min</t>
  </si>
  <si>
    <t>30 min</t>
  </si>
  <si>
    <t>45 min</t>
  </si>
  <si>
    <t>60 min</t>
  </si>
  <si>
    <t>90 min</t>
  </si>
  <si>
    <t>120 min</t>
  </si>
  <si>
    <t>150 min</t>
  </si>
  <si>
    <t>cel liée</t>
  </si>
  <si>
    <t>Court Métrage</t>
  </si>
  <si>
    <t>Vidéo clip</t>
  </si>
  <si>
    <t>Moyen Métrage</t>
  </si>
  <si>
    <t>Long métrage</t>
  </si>
  <si>
    <t>Fiction</t>
  </si>
  <si>
    <t>Documentaire</t>
  </si>
  <si>
    <t>Corporatif</t>
  </si>
  <si>
    <t>Publicité</t>
  </si>
  <si>
    <t>Musical</t>
  </si>
  <si>
    <t>Style</t>
  </si>
  <si>
    <t>Version</t>
  </si>
  <si>
    <t>1:85</t>
  </si>
  <si>
    <t>4:3</t>
  </si>
  <si>
    <t>16:9</t>
  </si>
  <si>
    <t>2:33</t>
  </si>
  <si>
    <t>Calendrier (Durée)</t>
  </si>
  <si>
    <t>Préparation (jrs)</t>
  </si>
  <si>
    <t>Tournage (jrs)</t>
  </si>
  <si>
    <t>Montage (jrs)</t>
  </si>
  <si>
    <t>Postproduction (jrs)</t>
  </si>
  <si>
    <t>Ratio de tournage</t>
  </si>
  <si>
    <t>Sommaire</t>
  </si>
  <si>
    <t>Budget</t>
  </si>
  <si>
    <t>Description</t>
  </si>
  <si>
    <t>Totaux</t>
  </si>
  <si>
    <t>A. Développement</t>
  </si>
  <si>
    <t>Recherche et scénarisation</t>
  </si>
  <si>
    <t>Réalisateur et Producteur</t>
  </si>
  <si>
    <t>Total A</t>
  </si>
  <si>
    <t>B. Production</t>
  </si>
  <si>
    <t>Comédiens</t>
  </si>
  <si>
    <t>Équipe technique</t>
  </si>
  <si>
    <t>Transport et séjour</t>
  </si>
  <si>
    <t>Total B</t>
  </si>
  <si>
    <t>C. Postproduction</t>
  </si>
  <si>
    <t>Montage</t>
  </si>
  <si>
    <t>Musique</t>
  </si>
  <si>
    <t>Finition</t>
  </si>
  <si>
    <t>Total C</t>
  </si>
  <si>
    <t>Total B+C</t>
  </si>
  <si>
    <t>D. Divers</t>
  </si>
  <si>
    <t>Frais Généraux et imprévus</t>
  </si>
  <si>
    <t>Total D</t>
  </si>
  <si>
    <t>TOTAL GÉNÉRAL</t>
  </si>
  <si>
    <t>Différé</t>
  </si>
  <si>
    <t>Production</t>
  </si>
  <si>
    <t>Réalisation</t>
  </si>
  <si>
    <t>Diff %</t>
  </si>
  <si>
    <t>% bud</t>
  </si>
  <si>
    <t>À payer</t>
  </si>
  <si>
    <t>% App</t>
  </si>
  <si>
    <t>TOTAL A</t>
  </si>
  <si>
    <t>Premier rôle</t>
  </si>
  <si>
    <t>Deuxième rôle</t>
  </si>
  <si>
    <t>Troisième rôle</t>
  </si>
  <si>
    <t>Figuration</t>
  </si>
  <si>
    <t>Sous-total</t>
  </si>
  <si>
    <t>Équipe de production</t>
  </si>
  <si>
    <t>Conception artistique</t>
  </si>
  <si>
    <t>Équipe décors</t>
  </si>
  <si>
    <t>Équipe effets spéciaux</t>
  </si>
  <si>
    <t>Équipe costumes</t>
  </si>
  <si>
    <t>Équipe coiffure / maquillage</t>
  </si>
  <si>
    <t>Équipe caméra</t>
  </si>
  <si>
    <t>Équipe électrique</t>
  </si>
  <si>
    <t>Équipe machiniste</t>
  </si>
  <si>
    <t>Équipe son</t>
  </si>
  <si>
    <t>Équipe transport</t>
  </si>
  <si>
    <t>Équipe construction</t>
  </si>
  <si>
    <t>Frais de bureau</t>
  </si>
  <si>
    <t>Équipement technique / Studio</t>
  </si>
  <si>
    <t>Frais de studio</t>
  </si>
  <si>
    <t>Département caméra</t>
  </si>
  <si>
    <t>Équipement /lieux tournage</t>
  </si>
  <si>
    <t>Département électrique</t>
  </si>
  <si>
    <t>Département décors</t>
  </si>
  <si>
    <t>Département lieux tournage</t>
  </si>
  <si>
    <t>Département costume</t>
  </si>
  <si>
    <t>Département maquillage</t>
  </si>
  <si>
    <t>Département machiniste</t>
  </si>
  <si>
    <t>Département effets spéciaux</t>
  </si>
  <si>
    <t>Département transport</t>
  </si>
  <si>
    <t>Département voyage / séjour</t>
  </si>
  <si>
    <t>TOTAL B</t>
  </si>
  <si>
    <t>19. Voyage/Séjour (compléter section détails)</t>
  </si>
  <si>
    <t>C. POSTPRODUCTION</t>
  </si>
  <si>
    <t>Équipe montage</t>
  </si>
  <si>
    <t>Étape montage</t>
  </si>
  <si>
    <t>Traitement image</t>
  </si>
  <si>
    <t>Traitement son</t>
  </si>
  <si>
    <t>musique</t>
  </si>
  <si>
    <t>Titres optiques</t>
  </si>
  <si>
    <t>TOTAL B+C</t>
  </si>
  <si>
    <t>TOTAL C</t>
  </si>
  <si>
    <t>Copie de distribution</t>
  </si>
  <si>
    <t>Matériel promotionnel</t>
  </si>
  <si>
    <t>Imprévus</t>
  </si>
  <si>
    <t>TOTAL D</t>
  </si>
  <si>
    <t>% du budget</t>
  </si>
  <si>
    <t>Structure finacière</t>
  </si>
  <si>
    <t>Salaires différés production</t>
  </si>
  <si>
    <t>Salaires différés comédiens</t>
  </si>
  <si>
    <t>Salaires différés technique</t>
  </si>
  <si>
    <t>Apports matériel</t>
  </si>
  <si>
    <t>Investissement $</t>
  </si>
  <si>
    <t>Commandite</t>
  </si>
  <si>
    <t>Distribution</t>
  </si>
  <si>
    <t>Revenus projetés</t>
  </si>
  <si>
    <t>Vente DVD</t>
  </si>
  <si>
    <t>Vente produits dérivés</t>
  </si>
  <si>
    <t>Profits estimés</t>
  </si>
  <si>
    <t>Cadreur</t>
  </si>
  <si>
    <t>09.10 Équipe Caméra / réalisation</t>
  </si>
  <si>
    <t>1er assistant réalisation</t>
  </si>
  <si>
    <t>Coordonnateur de production</t>
  </si>
  <si>
    <t>02.10 Coordinnation</t>
  </si>
  <si>
    <t>scripte</t>
  </si>
  <si>
    <t>Technicien des effets spéciaux</t>
  </si>
  <si>
    <t>Assistants technicien aux effets spéciaux</t>
  </si>
  <si>
    <t>Chef Maquilleur / Coiffeur</t>
  </si>
  <si>
    <t>Maquilleur</t>
  </si>
  <si>
    <t>Cantinier</t>
  </si>
  <si>
    <t>Sécurité / Gardiennage</t>
  </si>
  <si>
    <t>TITRE DU PROJET</t>
  </si>
  <si>
    <t>BUDGET DE PRODUCTION</t>
  </si>
  <si>
    <t>Préparé par</t>
  </si>
  <si>
    <t xml:space="preserve">nom de la compagnie et ADRESSE DE LA MAISON DE PRODUCTION </t>
  </si>
  <si>
    <t xml:space="preserve">     -Paroles et musique (la minute)</t>
  </si>
  <si>
    <t xml:space="preserve">     -Version originale (la minute)</t>
  </si>
  <si>
    <t xml:space="preserve">     -Ouverture de dossier</t>
  </si>
  <si>
    <t xml:space="preserve">     -Frais de recherche</t>
  </si>
  <si>
    <t xml:space="preserve">     -Frais de transfert</t>
  </si>
  <si>
    <t xml:space="preserve">     -Frais de redevance</t>
  </si>
  <si>
    <t>GRAND TOTAL</t>
  </si>
</sst>
</file>

<file path=xl/styles.xml><?xml version="1.0" encoding="utf-8"?>
<styleSheet xmlns="http://schemas.openxmlformats.org/spreadsheetml/2006/main">
  <numFmts count="1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_ * #,##0.0_)\ _$_ ;_ * \(#,##0.0\)\ _$_ ;_ * &quot;-&quot;??_)\ _$_ ;_ @_ "/>
    <numFmt numFmtId="170" formatCode="_ * #,##0_)\ _$_ ;_ * \(#,##0\)\ _$_ ;_ * &quot;-&quot;??_)\ _$_ ;_ @_ "/>
    <numFmt numFmtId="171" formatCode="_ * #,##0.0_)\ &quot;$&quot;_ ;_ * \(#,##0.0\)\ &quot;$&quot;_ ;_ * &quot;-&quot;??_)\ &quot;$&quot;_ ;_ @_ "/>
    <numFmt numFmtId="172" formatCode="_ * #,##0_)\ &quot;$&quot;_ ;_ * \(#,##0\)\ &quot;$&quot;_ ;_ * &quot;-&quot;??_)\ &quot;$&quot;_ ;_ @_ "/>
    <numFmt numFmtId="173" formatCode="0.0%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7"/>
      <color indexed="8"/>
      <name val="Arial"/>
      <family val="2"/>
    </font>
    <font>
      <b/>
      <i/>
      <sz val="7"/>
      <color indexed="8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sz val="7"/>
      <color indexed="8"/>
      <name val="Calibri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5"/>
      <color indexed="8"/>
      <name val="Arial"/>
      <family val="2"/>
    </font>
    <font>
      <i/>
      <sz val="7"/>
      <color indexed="8"/>
      <name val="Arial"/>
      <family val="2"/>
    </font>
    <font>
      <sz val="6"/>
      <color indexed="8"/>
      <name val="Arial"/>
      <family val="2"/>
    </font>
    <font>
      <b/>
      <sz val="5"/>
      <color indexed="8"/>
      <name val="Arial"/>
      <family val="2"/>
    </font>
    <font>
      <sz val="6"/>
      <color indexed="8"/>
      <name val="Calibri"/>
      <family val="2"/>
    </font>
    <font>
      <sz val="10"/>
      <color indexed="8"/>
      <name val="Calibri"/>
      <family val="2"/>
    </font>
    <font>
      <b/>
      <i/>
      <sz val="8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7"/>
      <color theme="1"/>
      <name val="Arial"/>
      <family val="2"/>
    </font>
    <font>
      <b/>
      <i/>
      <sz val="7"/>
      <color theme="1"/>
      <name val="Arial"/>
      <family val="2"/>
    </font>
    <font>
      <b/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theme="0"/>
      <name val="Arial"/>
      <family val="2"/>
    </font>
    <font>
      <sz val="7"/>
      <color theme="1"/>
      <name val="Calibri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5"/>
      <color theme="1"/>
      <name val="Arial"/>
      <family val="2"/>
    </font>
    <font>
      <i/>
      <sz val="7"/>
      <color theme="1"/>
      <name val="Arial"/>
      <family val="2"/>
    </font>
    <font>
      <sz val="6"/>
      <color theme="1"/>
      <name val="Arial"/>
      <family val="2"/>
    </font>
    <font>
      <b/>
      <sz val="5"/>
      <color theme="1"/>
      <name val="Arial"/>
      <family val="2"/>
    </font>
    <font>
      <sz val="6"/>
      <color theme="1"/>
      <name val="Calibri"/>
      <family val="2"/>
    </font>
    <font>
      <sz val="10"/>
      <color theme="1"/>
      <name val="Calibri"/>
      <family val="2"/>
    </font>
    <font>
      <b/>
      <i/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49" fillId="27" borderId="1" applyNumberFormat="0" applyAlignment="0" applyProtection="0"/>
    <xf numFmtId="0" fontId="50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9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257">
    <xf numFmtId="0" fontId="0" fillId="0" borderId="0" xfId="0" applyFont="1" applyAlignment="1">
      <alignment/>
    </xf>
    <xf numFmtId="0" fontId="62" fillId="33" borderId="0" xfId="0" applyFont="1" applyFill="1" applyAlignment="1">
      <alignment/>
    </xf>
    <xf numFmtId="0" fontId="63" fillId="34" borderId="0" xfId="0" applyFont="1" applyFill="1" applyAlignment="1">
      <alignment/>
    </xf>
    <xf numFmtId="0" fontId="63" fillId="0" borderId="0" xfId="0" applyFont="1" applyAlignment="1">
      <alignment/>
    </xf>
    <xf numFmtId="0" fontId="63" fillId="33" borderId="0" xfId="0" applyFont="1" applyFill="1" applyAlignment="1">
      <alignment horizontal="center" vertical="center"/>
    </xf>
    <xf numFmtId="0" fontId="62" fillId="33" borderId="0" xfId="0" applyFont="1" applyFill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4" fillId="0" borderId="10" xfId="0" applyFont="1" applyBorder="1" applyAlignment="1">
      <alignment/>
    </xf>
    <xf numFmtId="0" fontId="63" fillId="0" borderId="10" xfId="0" applyFont="1" applyBorder="1" applyAlignment="1">
      <alignment/>
    </xf>
    <xf numFmtId="44" fontId="63" fillId="34" borderId="10" xfId="48" applyFont="1" applyFill="1" applyBorder="1" applyAlignment="1">
      <alignment/>
    </xf>
    <xf numFmtId="44" fontId="63" fillId="0" borderId="10" xfId="48" applyFont="1" applyBorder="1" applyAlignment="1">
      <alignment/>
    </xf>
    <xf numFmtId="44" fontId="63" fillId="34" borderId="0" xfId="48" applyFont="1" applyFill="1" applyAlignment="1">
      <alignment/>
    </xf>
    <xf numFmtId="165" fontId="2" fillId="0" borderId="10" xfId="46" applyFont="1" applyFill="1" applyBorder="1" applyAlignment="1" applyProtection="1">
      <alignment horizontal="left"/>
      <protection/>
    </xf>
    <xf numFmtId="0" fontId="65" fillId="0" borderId="10" xfId="0" applyFont="1" applyBorder="1" applyAlignment="1">
      <alignment/>
    </xf>
    <xf numFmtId="0" fontId="64" fillId="0" borderId="10" xfId="0" applyFont="1" applyBorder="1" applyAlignment="1">
      <alignment wrapText="1"/>
    </xf>
    <xf numFmtId="0" fontId="63" fillId="0" borderId="10" xfId="0" applyFont="1" applyBorder="1" applyAlignment="1">
      <alignment wrapText="1"/>
    </xf>
    <xf numFmtId="0" fontId="3" fillId="35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/>
    </xf>
    <xf numFmtId="44" fontId="63" fillId="34" borderId="0" xfId="48" applyFont="1" applyFill="1" applyBorder="1" applyAlignment="1">
      <alignment/>
    </xf>
    <xf numFmtId="0" fontId="65" fillId="35" borderId="10" xfId="0" applyFont="1" applyFill="1" applyBorder="1" applyAlignment="1">
      <alignment/>
    </xf>
    <xf numFmtId="0" fontId="63" fillId="33" borderId="0" xfId="0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0" fontId="63" fillId="35" borderId="10" xfId="0" applyFont="1" applyFill="1" applyBorder="1" applyAlignment="1">
      <alignment/>
    </xf>
    <xf numFmtId="0" fontId="66" fillId="34" borderId="0" xfId="0" applyFont="1" applyFill="1" applyAlignment="1">
      <alignment horizontal="left"/>
    </xf>
    <xf numFmtId="0" fontId="66" fillId="36" borderId="10" xfId="0" applyFont="1" applyFill="1" applyBorder="1" applyAlignment="1">
      <alignment horizontal="left" vertical="center"/>
    </xf>
    <xf numFmtId="0" fontId="62" fillId="33" borderId="10" xfId="0" applyFont="1" applyFill="1" applyBorder="1" applyAlignment="1">
      <alignment/>
    </xf>
    <xf numFmtId="0" fontId="63" fillId="33" borderId="10" xfId="0" applyFont="1" applyFill="1" applyBorder="1" applyAlignment="1">
      <alignment horizontal="center" vertical="center"/>
    </xf>
    <xf numFmtId="44" fontId="2" fillId="35" borderId="11" xfId="48" applyFont="1" applyFill="1" applyBorder="1" applyAlignment="1">
      <alignment vertical="center"/>
    </xf>
    <xf numFmtId="44" fontId="2" fillId="35" borderId="10" xfId="48" applyFont="1" applyFill="1" applyBorder="1" applyAlignment="1">
      <alignment vertical="center"/>
    </xf>
    <xf numFmtId="44" fontId="66" fillId="34" borderId="0" xfId="48" applyFont="1" applyFill="1" applyAlignment="1">
      <alignment horizontal="left"/>
    </xf>
    <xf numFmtId="44" fontId="62" fillId="33" borderId="0" xfId="48" applyFont="1" applyFill="1" applyAlignment="1">
      <alignment horizontal="center" vertical="center"/>
    </xf>
    <xf numFmtId="44" fontId="63" fillId="0" borderId="0" xfId="48" applyFont="1" applyAlignment="1">
      <alignment/>
    </xf>
    <xf numFmtId="44" fontId="62" fillId="33" borderId="0" xfId="48" applyFont="1" applyFill="1" applyBorder="1" applyAlignment="1">
      <alignment horizontal="center" vertical="center"/>
    </xf>
    <xf numFmtId="0" fontId="63" fillId="34" borderId="0" xfId="0" applyFont="1" applyFill="1" applyBorder="1" applyAlignment="1">
      <alignment/>
    </xf>
    <xf numFmtId="44" fontId="63" fillId="0" borderId="10" xfId="0" applyNumberFormat="1" applyFont="1" applyBorder="1" applyAlignment="1">
      <alignment/>
    </xf>
    <xf numFmtId="44" fontId="63" fillId="34" borderId="10" xfId="0" applyNumberFormat="1" applyFont="1" applyFill="1" applyBorder="1" applyAlignment="1">
      <alignment/>
    </xf>
    <xf numFmtId="165" fontId="63" fillId="0" borderId="10" xfId="46" applyFont="1" applyBorder="1" applyAlignment="1">
      <alignment/>
    </xf>
    <xf numFmtId="170" fontId="63" fillId="0" borderId="10" xfId="46" applyNumberFormat="1" applyFont="1" applyBorder="1" applyAlignment="1">
      <alignment/>
    </xf>
    <xf numFmtId="0" fontId="65" fillId="36" borderId="10" xfId="0" applyFont="1" applyFill="1" applyBorder="1" applyAlignment="1">
      <alignment/>
    </xf>
    <xf numFmtId="0" fontId="67" fillId="33" borderId="10" xfId="0" applyFont="1" applyFill="1" applyBorder="1" applyAlignment="1" applyProtection="1">
      <alignment horizontal="center"/>
      <protection/>
    </xf>
    <xf numFmtId="0" fontId="65" fillId="34" borderId="0" xfId="0" applyFont="1" applyFill="1" applyAlignment="1">
      <alignment horizontal="center"/>
    </xf>
    <xf numFmtId="0" fontId="2" fillId="37" borderId="10" xfId="0" applyFont="1" applyFill="1" applyBorder="1" applyAlignment="1" applyProtection="1">
      <alignment horizontal="left"/>
      <protection/>
    </xf>
    <xf numFmtId="0" fontId="63" fillId="37" borderId="10" xfId="0" applyFont="1" applyFill="1" applyBorder="1" applyAlignment="1" applyProtection="1">
      <alignment horizontal="left"/>
      <protection locked="0"/>
    </xf>
    <xf numFmtId="0" fontId="68" fillId="37" borderId="10" xfId="0" applyFont="1" applyFill="1" applyBorder="1" applyAlignment="1" applyProtection="1">
      <alignment/>
      <protection locked="0"/>
    </xf>
    <xf numFmtId="0" fontId="63" fillId="37" borderId="10" xfId="0" applyFont="1" applyFill="1" applyBorder="1" applyAlignment="1" applyProtection="1">
      <alignment/>
      <protection locked="0"/>
    </xf>
    <xf numFmtId="0" fontId="63" fillId="34" borderId="0" xfId="0" applyFont="1" applyFill="1" applyBorder="1" applyAlignment="1" applyProtection="1">
      <alignment/>
      <protection locked="0"/>
    </xf>
    <xf numFmtId="0" fontId="63" fillId="34" borderId="10" xfId="0" applyFont="1" applyFill="1" applyBorder="1" applyAlignment="1">
      <alignment/>
    </xf>
    <xf numFmtId="44" fontId="63" fillId="0" borderId="11" xfId="48" applyFont="1" applyBorder="1" applyAlignment="1">
      <alignment/>
    </xf>
    <xf numFmtId="0" fontId="63" fillId="35" borderId="12" xfId="0" applyFont="1" applyFill="1" applyBorder="1" applyAlignment="1">
      <alignment/>
    </xf>
    <xf numFmtId="0" fontId="63" fillId="0" borderId="13" xfId="0" applyFont="1" applyBorder="1" applyAlignment="1">
      <alignment/>
    </xf>
    <xf numFmtId="0" fontId="63" fillId="0" borderId="14" xfId="0" applyFont="1" applyBorder="1" applyAlignment="1">
      <alignment/>
    </xf>
    <xf numFmtId="44" fontId="63" fillId="0" borderId="12" xfId="48" applyFont="1" applyBorder="1" applyAlignment="1">
      <alignment/>
    </xf>
    <xf numFmtId="0" fontId="63" fillId="35" borderId="15" xfId="0" applyFont="1" applyFill="1" applyBorder="1" applyAlignment="1">
      <alignment/>
    </xf>
    <xf numFmtId="0" fontId="63" fillId="35" borderId="13" xfId="0" applyFont="1" applyFill="1" applyBorder="1" applyAlignment="1">
      <alignment/>
    </xf>
    <xf numFmtId="0" fontId="63" fillId="34" borderId="16" xfId="0" applyFont="1" applyFill="1" applyBorder="1" applyAlignment="1">
      <alignment/>
    </xf>
    <xf numFmtId="0" fontId="63" fillId="34" borderId="17" xfId="0" applyFont="1" applyFill="1" applyBorder="1" applyAlignment="1">
      <alignment/>
    </xf>
    <xf numFmtId="0" fontId="63" fillId="34" borderId="13" xfId="0" applyFont="1" applyFill="1" applyBorder="1" applyAlignment="1">
      <alignment/>
    </xf>
    <xf numFmtId="0" fontId="63" fillId="0" borderId="11" xfId="0" applyFont="1" applyBorder="1" applyAlignment="1">
      <alignment/>
    </xf>
    <xf numFmtId="0" fontId="63" fillId="34" borderId="18" xfId="0" applyFont="1" applyFill="1" applyBorder="1" applyAlignment="1">
      <alignment/>
    </xf>
    <xf numFmtId="0" fontId="63" fillId="34" borderId="15" xfId="0" applyFont="1" applyFill="1" applyBorder="1" applyAlignment="1">
      <alignment/>
    </xf>
    <xf numFmtId="0" fontId="63" fillId="34" borderId="19" xfId="0" applyFont="1" applyFill="1" applyBorder="1" applyAlignment="1">
      <alignment/>
    </xf>
    <xf numFmtId="0" fontId="63" fillId="34" borderId="20" xfId="0" applyFont="1" applyFill="1" applyBorder="1" applyAlignment="1">
      <alignment/>
    </xf>
    <xf numFmtId="44" fontId="2" fillId="34" borderId="0" xfId="48" applyFont="1" applyFill="1" applyBorder="1" applyAlignment="1">
      <alignment vertical="center"/>
    </xf>
    <xf numFmtId="0" fontId="63" fillId="34" borderId="14" xfId="0" applyFont="1" applyFill="1" applyBorder="1" applyAlignment="1">
      <alignment/>
    </xf>
    <xf numFmtId="0" fontId="63" fillId="34" borderId="21" xfId="0" applyFont="1" applyFill="1" applyBorder="1" applyAlignment="1">
      <alignment/>
    </xf>
    <xf numFmtId="0" fontId="63" fillId="34" borderId="0" xfId="0" applyFont="1" applyFill="1" applyBorder="1" applyAlignment="1">
      <alignment horizontal="center"/>
    </xf>
    <xf numFmtId="0" fontId="66" fillId="36" borderId="13" xfId="0" applyFont="1" applyFill="1" applyBorder="1" applyAlignment="1">
      <alignment horizontal="left" vertical="center"/>
    </xf>
    <xf numFmtId="0" fontId="69" fillId="38" borderId="22" xfId="0" applyFont="1" applyFill="1" applyBorder="1" applyAlignment="1">
      <alignment horizontal="center" vertical="center"/>
    </xf>
    <xf numFmtId="0" fontId="69" fillId="38" borderId="22" xfId="0" applyFont="1" applyFill="1" applyBorder="1" applyAlignment="1" applyProtection="1">
      <alignment horizontal="center" vertical="center"/>
      <protection locked="0"/>
    </xf>
    <xf numFmtId="9" fontId="63" fillId="34" borderId="14" xfId="0" applyNumberFormat="1" applyFont="1" applyFill="1" applyBorder="1" applyAlignment="1">
      <alignment/>
    </xf>
    <xf numFmtId="44" fontId="5" fillId="35" borderId="11" xfId="48" applyFont="1" applyFill="1" applyBorder="1" applyAlignment="1">
      <alignment vertical="center"/>
    </xf>
    <xf numFmtId="44" fontId="5" fillId="35" borderId="10" xfId="48" applyFont="1" applyFill="1" applyBorder="1" applyAlignment="1">
      <alignment vertical="center"/>
    </xf>
    <xf numFmtId="44" fontId="6" fillId="34" borderId="0" xfId="48" applyFont="1" applyFill="1" applyBorder="1" applyAlignment="1">
      <alignment vertical="center"/>
    </xf>
    <xf numFmtId="0" fontId="63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left" vertical="center"/>
    </xf>
    <xf numFmtId="44" fontId="66" fillId="0" borderId="0" xfId="48" applyFont="1" applyFill="1" applyBorder="1" applyAlignment="1">
      <alignment horizontal="left"/>
    </xf>
    <xf numFmtId="0" fontId="66" fillId="0" borderId="0" xfId="0" applyFont="1" applyFill="1" applyBorder="1" applyAlignment="1">
      <alignment horizontal="left"/>
    </xf>
    <xf numFmtId="0" fontId="63" fillId="0" borderId="0" xfId="0" applyFont="1" applyFill="1" applyBorder="1" applyAlignment="1">
      <alignment/>
    </xf>
    <xf numFmtId="0" fontId="66" fillId="0" borderId="0" xfId="0" applyFont="1" applyFill="1" applyAlignment="1">
      <alignment/>
    </xf>
    <xf numFmtId="44" fontId="66" fillId="0" borderId="0" xfId="48" applyFont="1" applyFill="1" applyBorder="1" applyAlignment="1">
      <alignment/>
    </xf>
    <xf numFmtId="0" fontId="66" fillId="0" borderId="0" xfId="0" applyFont="1" applyFill="1" applyBorder="1" applyAlignment="1">
      <alignment horizontal="center" vertical="center"/>
    </xf>
    <xf numFmtId="44" fontId="70" fillId="0" borderId="0" xfId="48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/>
    </xf>
    <xf numFmtId="44" fontId="66" fillId="0" borderId="0" xfId="48" applyFont="1" applyFill="1" applyAlignment="1">
      <alignment/>
    </xf>
    <xf numFmtId="0" fontId="66" fillId="0" borderId="0" xfId="0" applyFont="1" applyFill="1" applyAlignment="1">
      <alignment horizontal="right"/>
    </xf>
    <xf numFmtId="0" fontId="63" fillId="0" borderId="0" xfId="0" applyFont="1" applyFill="1" applyAlignment="1">
      <alignment horizontal="right" vertical="center"/>
    </xf>
    <xf numFmtId="0" fontId="66" fillId="0" borderId="0" xfId="0" applyFont="1" applyFill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44" fontId="63" fillId="0" borderId="0" xfId="48" applyFont="1" applyFill="1" applyBorder="1" applyAlignment="1">
      <alignment/>
    </xf>
    <xf numFmtId="0" fontId="63" fillId="0" borderId="0" xfId="0" applyFont="1" applyFill="1" applyAlignment="1">
      <alignment/>
    </xf>
    <xf numFmtId="44" fontId="2" fillId="0" borderId="0" xfId="48" applyFont="1" applyFill="1" applyBorder="1" applyAlignment="1">
      <alignment vertical="center"/>
    </xf>
    <xf numFmtId="44" fontId="63" fillId="0" borderId="0" xfId="48" applyFont="1" applyFill="1" applyBorder="1" applyAlignment="1">
      <alignment horizontal="left"/>
    </xf>
    <xf numFmtId="44" fontId="62" fillId="0" borderId="0" xfId="48" applyFont="1" applyFill="1" applyBorder="1" applyAlignment="1">
      <alignment horizontal="center" vertical="center"/>
    </xf>
    <xf numFmtId="0" fontId="63" fillId="0" borderId="0" xfId="0" applyFont="1" applyFill="1" applyBorder="1" applyAlignment="1" applyProtection="1">
      <alignment/>
      <protection locked="0"/>
    </xf>
    <xf numFmtId="0" fontId="68" fillId="0" borderId="0" xfId="0" applyFont="1" applyFill="1" applyBorder="1" applyAlignment="1" applyProtection="1">
      <alignment/>
      <protection locked="0"/>
    </xf>
    <xf numFmtId="0" fontId="63" fillId="0" borderId="0" xfId="0" applyFont="1" applyFill="1" applyBorder="1" applyAlignment="1">
      <alignment horizontal="left" vertical="center"/>
    </xf>
    <xf numFmtId="0" fontId="63" fillId="0" borderId="0" xfId="0" applyFont="1" applyFill="1" applyBorder="1" applyAlignment="1">
      <alignment horizontal="left"/>
    </xf>
    <xf numFmtId="0" fontId="62" fillId="0" borderId="0" xfId="0" applyFont="1" applyFill="1" applyBorder="1" applyAlignment="1">
      <alignment/>
    </xf>
    <xf numFmtId="0" fontId="62" fillId="0" borderId="0" xfId="0" applyFont="1" applyFill="1" applyBorder="1" applyAlignment="1">
      <alignment horizontal="center" vertical="center"/>
    </xf>
    <xf numFmtId="44" fontId="63" fillId="0" borderId="0" xfId="48" applyFont="1" applyFill="1" applyAlignment="1">
      <alignment/>
    </xf>
    <xf numFmtId="0" fontId="2" fillId="0" borderId="11" xfId="0" applyFont="1" applyBorder="1" applyAlignment="1">
      <alignment horizontal="left" vertical="center"/>
    </xf>
    <xf numFmtId="44" fontId="63" fillId="0" borderId="18" xfId="48" applyFont="1" applyBorder="1" applyAlignment="1">
      <alignment/>
    </xf>
    <xf numFmtId="44" fontId="63" fillId="0" borderId="14" xfId="48" applyFont="1" applyBorder="1" applyAlignment="1">
      <alignment/>
    </xf>
    <xf numFmtId="44" fontId="63" fillId="34" borderId="18" xfId="48" applyFont="1" applyFill="1" applyBorder="1" applyAlignment="1">
      <alignment/>
    </xf>
    <xf numFmtId="44" fontId="63" fillId="34" borderId="19" xfId="48" applyFont="1" applyFill="1" applyBorder="1" applyAlignment="1">
      <alignment/>
    </xf>
    <xf numFmtId="44" fontId="63" fillId="34" borderId="14" xfId="48" applyFont="1" applyFill="1" applyBorder="1" applyAlignment="1">
      <alignment/>
    </xf>
    <xf numFmtId="0" fontId="63" fillId="0" borderId="0" xfId="0" applyFont="1" applyFill="1" applyBorder="1" applyAlignment="1">
      <alignment horizontal="center" vertical="center"/>
    </xf>
    <xf numFmtId="44" fontId="63" fillId="0" borderId="0" xfId="48" applyFont="1" applyFill="1" applyBorder="1" applyAlignment="1">
      <alignment horizontal="center"/>
    </xf>
    <xf numFmtId="44" fontId="63" fillId="0" borderId="0" xfId="48" applyFont="1" applyFill="1" applyBorder="1" applyAlignment="1">
      <alignment horizontal="center" vertical="center"/>
    </xf>
    <xf numFmtId="44" fontId="63" fillId="0" borderId="0" xfId="48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44" fontId="2" fillId="0" borderId="0" xfId="48" applyFont="1" applyFill="1" applyBorder="1" applyAlignment="1">
      <alignment horizontal="center" vertical="center"/>
    </xf>
    <xf numFmtId="44" fontId="63" fillId="0" borderId="0" xfId="48" applyFont="1" applyFill="1" applyAlignment="1">
      <alignment horizontal="center" vertical="center"/>
    </xf>
    <xf numFmtId="9" fontId="63" fillId="0" borderId="23" xfId="53" applyFont="1" applyFill="1" applyBorder="1" applyAlignment="1">
      <alignment horizontal="center" vertical="center"/>
    </xf>
    <xf numFmtId="44" fontId="71" fillId="0" borderId="10" xfId="0" applyNumberFormat="1" applyFont="1" applyFill="1" applyBorder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9" fontId="71" fillId="0" borderId="10" xfId="53" applyFont="1" applyFill="1" applyBorder="1" applyAlignment="1">
      <alignment horizontal="center" vertical="center"/>
    </xf>
    <xf numFmtId="0" fontId="66" fillId="0" borderId="0" xfId="0" applyFont="1" applyFill="1" applyAlignment="1">
      <alignment/>
    </xf>
    <xf numFmtId="44" fontId="63" fillId="34" borderId="23" xfId="48" applyFont="1" applyFill="1" applyBorder="1" applyAlignment="1">
      <alignment horizontal="center" vertical="center"/>
    </xf>
    <xf numFmtId="173" fontId="63" fillId="34" borderId="23" xfId="53" applyNumberFormat="1" applyFont="1" applyFill="1" applyBorder="1" applyAlignment="1">
      <alignment horizontal="center" vertical="center"/>
    </xf>
    <xf numFmtId="9" fontId="63" fillId="34" borderId="23" xfId="53" applyFont="1" applyFill="1" applyBorder="1" applyAlignment="1">
      <alignment horizontal="center" vertical="center"/>
    </xf>
    <xf numFmtId="44" fontId="63" fillId="34" borderId="24" xfId="48" applyFont="1" applyFill="1" applyBorder="1" applyAlignment="1">
      <alignment horizontal="center" vertical="center"/>
    </xf>
    <xf numFmtId="9" fontId="72" fillId="34" borderId="23" xfId="53" applyFont="1" applyFill="1" applyBorder="1" applyAlignment="1">
      <alignment horizontal="center" vertical="center"/>
    </xf>
    <xf numFmtId="9" fontId="72" fillId="34" borderId="24" xfId="53" applyFont="1" applyFill="1" applyBorder="1" applyAlignment="1">
      <alignment horizontal="center" vertical="center"/>
    </xf>
    <xf numFmtId="9" fontId="71" fillId="34" borderId="10" xfId="53" applyFont="1" applyFill="1" applyBorder="1" applyAlignment="1">
      <alignment horizontal="center" vertical="center"/>
    </xf>
    <xf numFmtId="44" fontId="63" fillId="34" borderId="10" xfId="0" applyNumberFormat="1" applyFont="1" applyFill="1" applyBorder="1" applyAlignment="1">
      <alignment horizontal="center" vertical="center"/>
    </xf>
    <xf numFmtId="0" fontId="63" fillId="0" borderId="23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6" fillId="0" borderId="18" xfId="0" applyFont="1" applyFill="1" applyBorder="1" applyAlignment="1">
      <alignment/>
    </xf>
    <xf numFmtId="0" fontId="66" fillId="0" borderId="25" xfId="0" applyFont="1" applyFill="1" applyBorder="1" applyAlignment="1">
      <alignment/>
    </xf>
    <xf numFmtId="0" fontId="66" fillId="0" borderId="15" xfId="0" applyFont="1" applyFill="1" applyBorder="1" applyAlignment="1">
      <alignment/>
    </xf>
    <xf numFmtId="0" fontId="66" fillId="0" borderId="19" xfId="0" applyFont="1" applyFill="1" applyBorder="1" applyAlignment="1">
      <alignment/>
    </xf>
    <xf numFmtId="0" fontId="66" fillId="0" borderId="20" xfId="0" applyFont="1" applyFill="1" applyBorder="1" applyAlignment="1">
      <alignment/>
    </xf>
    <xf numFmtId="0" fontId="63" fillId="0" borderId="19" xfId="0" applyFont="1" applyFill="1" applyBorder="1" applyAlignment="1">
      <alignment/>
    </xf>
    <xf numFmtId="0" fontId="63" fillId="0" borderId="20" xfId="0" applyFont="1" applyFill="1" applyBorder="1" applyAlignment="1">
      <alignment/>
    </xf>
    <xf numFmtId="9" fontId="63" fillId="0" borderId="0" xfId="53" applyFont="1" applyFill="1" applyBorder="1" applyAlignment="1">
      <alignment/>
    </xf>
    <xf numFmtId="9" fontId="72" fillId="0" borderId="10" xfId="53" applyFont="1" applyFill="1" applyBorder="1" applyAlignment="1">
      <alignment/>
    </xf>
    <xf numFmtId="9" fontId="65" fillId="0" borderId="10" xfId="53" applyFont="1" applyFill="1" applyBorder="1" applyAlignment="1">
      <alignment/>
    </xf>
    <xf numFmtId="0" fontId="71" fillId="0" borderId="0" xfId="0" applyFont="1" applyFill="1" applyBorder="1" applyAlignment="1">
      <alignment horizontal="center" vertical="center"/>
    </xf>
    <xf numFmtId="9" fontId="71" fillId="0" borderId="0" xfId="53" applyFont="1" applyFill="1" applyBorder="1" applyAlignment="1">
      <alignment/>
    </xf>
    <xf numFmtId="0" fontId="63" fillId="0" borderId="19" xfId="0" applyFont="1" applyFill="1" applyBorder="1" applyAlignment="1">
      <alignment horizontal="center" vertical="center"/>
    </xf>
    <xf numFmtId="0" fontId="63" fillId="0" borderId="20" xfId="0" applyFont="1" applyFill="1" applyBorder="1" applyAlignment="1">
      <alignment horizontal="center" vertical="center"/>
    </xf>
    <xf numFmtId="44" fontId="71" fillId="0" borderId="0" xfId="0" applyNumberFormat="1" applyFont="1" applyFill="1" applyBorder="1" applyAlignment="1">
      <alignment/>
    </xf>
    <xf numFmtId="0" fontId="71" fillId="0" borderId="0" xfId="0" applyFont="1" applyFill="1" applyBorder="1" applyAlignment="1">
      <alignment/>
    </xf>
    <xf numFmtId="44" fontId="63" fillId="34" borderId="11" xfId="0" applyNumberFormat="1" applyFont="1" applyFill="1" applyBorder="1" applyAlignment="1">
      <alignment horizontal="center" vertical="center"/>
    </xf>
    <xf numFmtId="44" fontId="63" fillId="0" borderId="19" xfId="48" applyFont="1" applyFill="1" applyBorder="1" applyAlignment="1">
      <alignment horizontal="center" vertical="center"/>
    </xf>
    <xf numFmtId="44" fontId="2" fillId="0" borderId="19" xfId="48" applyFont="1" applyFill="1" applyBorder="1" applyAlignment="1">
      <alignment horizontal="center" vertical="center"/>
    </xf>
    <xf numFmtId="0" fontId="73" fillId="0" borderId="0" xfId="0" applyFont="1" applyFill="1" applyBorder="1" applyAlignment="1">
      <alignment/>
    </xf>
    <xf numFmtId="0" fontId="73" fillId="0" borderId="0" xfId="0" applyFont="1" applyFill="1" applyBorder="1" applyAlignment="1">
      <alignment horizontal="center" vertical="center"/>
    </xf>
    <xf numFmtId="9" fontId="63" fillId="0" borderId="0" xfId="53" applyFont="1" applyFill="1" applyBorder="1" applyAlignment="1">
      <alignment horizontal="center"/>
    </xf>
    <xf numFmtId="0" fontId="74" fillId="0" borderId="0" xfId="0" applyFont="1" applyFill="1" applyBorder="1" applyAlignment="1">
      <alignment/>
    </xf>
    <xf numFmtId="9" fontId="65" fillId="0" borderId="0" xfId="53" applyFont="1" applyFill="1" applyBorder="1" applyAlignment="1">
      <alignment horizontal="center"/>
    </xf>
    <xf numFmtId="44" fontId="63" fillId="0" borderId="0" xfId="0" applyNumberFormat="1" applyFont="1" applyFill="1" applyBorder="1" applyAlignment="1">
      <alignment/>
    </xf>
    <xf numFmtId="0" fontId="63" fillId="0" borderId="14" xfId="0" applyFont="1" applyFill="1" applyBorder="1" applyAlignment="1">
      <alignment horizontal="center" vertical="center"/>
    </xf>
    <xf numFmtId="0" fontId="71" fillId="0" borderId="23" xfId="0" applyFont="1" applyFill="1" applyBorder="1" applyAlignment="1">
      <alignment horizontal="center" vertical="center"/>
    </xf>
    <xf numFmtId="0" fontId="63" fillId="0" borderId="21" xfId="0" applyFont="1" applyFill="1" applyBorder="1" applyAlignment="1">
      <alignment horizontal="center" vertical="center"/>
    </xf>
    <xf numFmtId="0" fontId="73" fillId="0" borderId="18" xfId="0" applyFont="1" applyBorder="1" applyAlignment="1">
      <alignment/>
    </xf>
    <xf numFmtId="0" fontId="75" fillId="0" borderId="15" xfId="0" applyFont="1" applyBorder="1" applyAlignment="1">
      <alignment/>
    </xf>
    <xf numFmtId="0" fontId="75" fillId="0" borderId="0" xfId="0" applyFont="1" applyAlignment="1">
      <alignment/>
    </xf>
    <xf numFmtId="0" fontId="73" fillId="0" borderId="19" xfId="0" applyFont="1" applyBorder="1" applyAlignment="1">
      <alignment/>
    </xf>
    <xf numFmtId="0" fontId="75" fillId="0" borderId="20" xfId="0" applyFont="1" applyBorder="1" applyAlignment="1">
      <alignment/>
    </xf>
    <xf numFmtId="0" fontId="73" fillId="0" borderId="14" xfId="0" applyFont="1" applyBorder="1" applyAlignment="1">
      <alignment/>
    </xf>
    <xf numFmtId="0" fontId="75" fillId="0" borderId="21" xfId="0" applyFont="1" applyBorder="1" applyAlignment="1">
      <alignment/>
    </xf>
    <xf numFmtId="0" fontId="73" fillId="0" borderId="0" xfId="0" applyFont="1" applyAlignment="1">
      <alignment/>
    </xf>
    <xf numFmtId="49" fontId="73" fillId="0" borderId="19" xfId="0" applyNumberFormat="1" applyFont="1" applyBorder="1" applyAlignment="1">
      <alignment/>
    </xf>
    <xf numFmtId="49" fontId="73" fillId="0" borderId="19" xfId="46" applyNumberFormat="1" applyFont="1" applyBorder="1" applyAlignment="1">
      <alignment/>
    </xf>
    <xf numFmtId="0" fontId="76" fillId="0" borderId="0" xfId="0" applyFont="1" applyAlignment="1">
      <alignment/>
    </xf>
    <xf numFmtId="0" fontId="63" fillId="37" borderId="10" xfId="0" applyFont="1" applyFill="1" applyBorder="1" applyAlignment="1" applyProtection="1">
      <alignment horizontal="right"/>
      <protection locked="0"/>
    </xf>
    <xf numFmtId="44" fontId="65" fillId="0" borderId="0" xfId="48" applyFont="1" applyFill="1" applyBorder="1" applyAlignment="1">
      <alignment horizontal="center" vertical="center"/>
    </xf>
    <xf numFmtId="0" fontId="65" fillId="0" borderId="0" xfId="0" applyFont="1" applyFill="1" applyAlignment="1">
      <alignment/>
    </xf>
    <xf numFmtId="0" fontId="74" fillId="0" borderId="0" xfId="0" applyFont="1" applyFill="1" applyAlignment="1">
      <alignment horizontal="center" vertical="center"/>
    </xf>
    <xf numFmtId="44" fontId="74" fillId="0" borderId="22" xfId="0" applyNumberFormat="1" applyFont="1" applyFill="1" applyBorder="1" applyAlignment="1">
      <alignment/>
    </xf>
    <xf numFmtId="9" fontId="74" fillId="34" borderId="22" xfId="53" applyFont="1" applyFill="1" applyBorder="1" applyAlignment="1">
      <alignment horizontal="center" vertical="center"/>
    </xf>
    <xf numFmtId="9" fontId="74" fillId="0" borderId="22" xfId="53" applyFont="1" applyFill="1" applyBorder="1" applyAlignment="1">
      <alignment horizontal="center" vertical="center"/>
    </xf>
    <xf numFmtId="44" fontId="71" fillId="0" borderId="0" xfId="0" applyNumberFormat="1" applyFont="1" applyFill="1" applyBorder="1" applyAlignment="1">
      <alignment horizontal="center" vertical="center"/>
    </xf>
    <xf numFmtId="9" fontId="71" fillId="0" borderId="0" xfId="53" applyFont="1" applyFill="1" applyBorder="1" applyAlignment="1">
      <alignment horizontal="center" vertical="center"/>
    </xf>
    <xf numFmtId="9" fontId="71" fillId="35" borderId="0" xfId="53" applyFont="1" applyFill="1" applyBorder="1" applyAlignment="1">
      <alignment horizontal="center" vertical="center"/>
    </xf>
    <xf numFmtId="44" fontId="71" fillId="33" borderId="0" xfId="0" applyNumberFormat="1" applyFont="1" applyFill="1" applyBorder="1" applyAlignment="1">
      <alignment horizontal="center" vertical="center"/>
    </xf>
    <xf numFmtId="9" fontId="71" fillId="33" borderId="0" xfId="53" applyFont="1" applyFill="1" applyBorder="1" applyAlignment="1">
      <alignment horizontal="center" vertical="center"/>
    </xf>
    <xf numFmtId="0" fontId="71" fillId="33" borderId="0" xfId="0" applyFont="1" applyFill="1" applyAlignment="1">
      <alignment horizontal="center" vertical="center"/>
    </xf>
    <xf numFmtId="44" fontId="65" fillId="33" borderId="0" xfId="48" applyFont="1" applyFill="1" applyBorder="1" applyAlignment="1">
      <alignment horizontal="center" vertical="center"/>
    </xf>
    <xf numFmtId="44" fontId="63" fillId="33" borderId="0" xfId="48" applyFont="1" applyFill="1" applyAlignment="1">
      <alignment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76" fillId="0" borderId="0" xfId="0" applyFont="1" applyAlignment="1">
      <alignment horizontal="center" vertical="center" wrapText="1"/>
    </xf>
    <xf numFmtId="0" fontId="76" fillId="0" borderId="23" xfId="0" applyFont="1" applyBorder="1" applyAlignment="1">
      <alignment horizontal="center" vertical="center"/>
    </xf>
    <xf numFmtId="44" fontId="65" fillId="0" borderId="0" xfId="48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44" fontId="63" fillId="0" borderId="0" xfId="48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65" fillId="0" borderId="0" xfId="0" applyFont="1" applyFill="1" applyAlignment="1">
      <alignment horizontal="left" vertical="center"/>
    </xf>
    <xf numFmtId="0" fontId="63" fillId="0" borderId="25" xfId="0" applyFont="1" applyFill="1" applyBorder="1" applyAlignment="1" applyProtection="1">
      <alignment horizontal="right" vertical="center"/>
      <protection locked="0"/>
    </xf>
    <xf numFmtId="0" fontId="63" fillId="0" borderId="0" xfId="0" applyFont="1" applyFill="1" applyBorder="1" applyAlignment="1" applyProtection="1">
      <alignment horizontal="right" vertical="center"/>
      <protection locked="0"/>
    </xf>
    <xf numFmtId="44" fontId="73" fillId="0" borderId="0" xfId="48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left" vertical="center"/>
    </xf>
    <xf numFmtId="44" fontId="63" fillId="0" borderId="11" xfId="48" applyFont="1" applyFill="1" applyBorder="1" applyAlignment="1">
      <alignment horizontal="center"/>
    </xf>
    <xf numFmtId="44" fontId="63" fillId="0" borderId="12" xfId="48" applyFont="1" applyFill="1" applyBorder="1" applyAlignment="1">
      <alignment horizontal="center"/>
    </xf>
    <xf numFmtId="44" fontId="65" fillId="0" borderId="20" xfId="48" applyFont="1" applyFill="1" applyBorder="1" applyAlignment="1">
      <alignment horizontal="center" vertical="center"/>
    </xf>
    <xf numFmtId="44" fontId="65" fillId="0" borderId="11" xfId="48" applyFont="1" applyFill="1" applyBorder="1" applyAlignment="1">
      <alignment horizontal="center"/>
    </xf>
    <xf numFmtId="44" fontId="65" fillId="0" borderId="12" xfId="48" applyFont="1" applyFill="1" applyBorder="1" applyAlignment="1">
      <alignment horizontal="center"/>
    </xf>
    <xf numFmtId="44" fontId="65" fillId="0" borderId="0" xfId="48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right" vertical="center"/>
    </xf>
    <xf numFmtId="44" fontId="63" fillId="0" borderId="23" xfId="0" applyNumberFormat="1" applyFont="1" applyFill="1" applyBorder="1" applyAlignment="1">
      <alignment horizontal="center"/>
    </xf>
    <xf numFmtId="0" fontId="63" fillId="0" borderId="2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 vertical="center"/>
    </xf>
    <xf numFmtId="44" fontId="63" fillId="0" borderId="24" xfId="0" applyNumberFormat="1" applyFont="1" applyFill="1" applyBorder="1" applyAlignment="1">
      <alignment horizontal="center"/>
    </xf>
    <xf numFmtId="0" fontId="63" fillId="0" borderId="2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44" fontId="63" fillId="0" borderId="23" xfId="48" applyNumberFormat="1" applyFont="1" applyFill="1" applyBorder="1" applyAlignment="1">
      <alignment horizontal="center"/>
    </xf>
    <xf numFmtId="44" fontId="63" fillId="0" borderId="23" xfId="48" applyFont="1" applyFill="1" applyBorder="1" applyAlignment="1">
      <alignment horizontal="center"/>
    </xf>
    <xf numFmtId="44" fontId="63" fillId="0" borderId="24" xfId="48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 vertical="center"/>
    </xf>
    <xf numFmtId="0" fontId="77" fillId="0" borderId="18" xfId="0" applyFont="1" applyFill="1" applyBorder="1" applyAlignment="1">
      <alignment horizontal="center" vertical="center"/>
    </xf>
    <xf numFmtId="0" fontId="77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/>
    </xf>
    <xf numFmtId="0" fontId="65" fillId="0" borderId="12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63" fillId="0" borderId="2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63" fillId="0" borderId="23" xfId="0" applyFont="1" applyFill="1" applyBorder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3" fillId="0" borderId="10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>
      <alignment horizontal="left" vertical="center"/>
    </xf>
    <xf numFmtId="0" fontId="63" fillId="0" borderId="0" xfId="0" applyFont="1" applyFill="1" applyAlignment="1">
      <alignment horizontal="right" vertical="center"/>
    </xf>
    <xf numFmtId="44" fontId="71" fillId="0" borderId="0" xfId="0" applyNumberFormat="1" applyFont="1" applyFill="1" applyBorder="1" applyAlignment="1">
      <alignment horizontal="center"/>
    </xf>
    <xf numFmtId="44" fontId="65" fillId="0" borderId="0" xfId="0" applyNumberFormat="1" applyFont="1" applyFill="1" applyBorder="1" applyAlignment="1">
      <alignment horizontal="center"/>
    </xf>
    <xf numFmtId="44" fontId="71" fillId="0" borderId="0" xfId="0" applyNumberFormat="1" applyFont="1" applyFill="1" applyBorder="1" applyAlignment="1">
      <alignment horizontal="left"/>
    </xf>
    <xf numFmtId="44" fontId="71" fillId="0" borderId="0" xfId="0" applyNumberFormat="1" applyFont="1" applyFill="1" applyBorder="1" applyAlignment="1">
      <alignment horizontal="right"/>
    </xf>
    <xf numFmtId="44" fontId="71" fillId="0" borderId="23" xfId="0" applyNumberFormat="1" applyFont="1" applyFill="1" applyBorder="1" applyAlignment="1">
      <alignment horizontal="center"/>
    </xf>
    <xf numFmtId="44" fontId="63" fillId="0" borderId="0" xfId="0" applyNumberFormat="1" applyFont="1" applyFill="1" applyBorder="1" applyAlignment="1">
      <alignment horizontal="center"/>
    </xf>
    <xf numFmtId="44" fontId="65" fillId="0" borderId="0" xfId="53" applyNumberFormat="1" applyFont="1" applyFill="1" applyBorder="1" applyAlignment="1">
      <alignment horizontal="center"/>
    </xf>
    <xf numFmtId="9" fontId="65" fillId="0" borderId="0" xfId="53" applyFont="1" applyFill="1" applyBorder="1" applyAlignment="1">
      <alignment horizontal="center"/>
    </xf>
    <xf numFmtId="44" fontId="63" fillId="0" borderId="0" xfId="0" applyNumberFormat="1" applyFont="1" applyFill="1" applyBorder="1" applyAlignment="1">
      <alignment horizontal="center" vertical="center"/>
    </xf>
    <xf numFmtId="9" fontId="63" fillId="34" borderId="0" xfId="53" applyFont="1" applyFill="1" applyBorder="1" applyAlignment="1">
      <alignment horizontal="center" vertical="center"/>
    </xf>
    <xf numFmtId="0" fontId="63" fillId="35" borderId="10" xfId="0" applyFont="1" applyFill="1" applyBorder="1" applyAlignment="1">
      <alignment horizontal="center"/>
    </xf>
    <xf numFmtId="0" fontId="65" fillId="35" borderId="10" xfId="0" applyFont="1" applyFill="1" applyBorder="1" applyAlignment="1">
      <alignment horizontal="center"/>
    </xf>
    <xf numFmtId="0" fontId="69" fillId="35" borderId="10" xfId="0" applyFont="1" applyFill="1" applyBorder="1" applyAlignment="1">
      <alignment horizontal="center"/>
    </xf>
    <xf numFmtId="0" fontId="66" fillId="36" borderId="23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right" vertical="center"/>
    </xf>
    <xf numFmtId="0" fontId="63" fillId="36" borderId="0" xfId="0" applyFont="1" applyFill="1" applyBorder="1" applyAlignment="1">
      <alignment horizontal="center" vertical="center"/>
    </xf>
    <xf numFmtId="44" fontId="66" fillId="36" borderId="0" xfId="48" applyFont="1" applyFill="1" applyBorder="1" applyAlignment="1">
      <alignment/>
    </xf>
    <xf numFmtId="0" fontId="2" fillId="36" borderId="0" xfId="0" applyFont="1" applyFill="1" applyBorder="1" applyAlignment="1">
      <alignment horizontal="right" vertical="center"/>
    </xf>
    <xf numFmtId="44" fontId="63" fillId="36" borderId="0" xfId="48" applyFont="1" applyFill="1" applyBorder="1" applyAlignment="1">
      <alignment horizontal="right"/>
    </xf>
    <xf numFmtId="0" fontId="66" fillId="36" borderId="0" xfId="0" applyFont="1" applyFill="1" applyBorder="1" applyAlignment="1">
      <alignment/>
    </xf>
    <xf numFmtId="0" fontId="63" fillId="36" borderId="23" xfId="0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horizontal="left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50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723900</xdr:colOff>
      <xdr:row>15</xdr:row>
      <xdr:rowOff>142875</xdr:rowOff>
    </xdr:from>
    <xdr:to>
      <xdr:col>4</xdr:col>
      <xdr:colOff>733425</xdr:colOff>
      <xdr:row>20</xdr:row>
      <xdr:rowOff>47625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000375"/>
          <a:ext cx="22955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6:F39"/>
  <sheetViews>
    <sheetView tabSelected="1" workbookViewId="0" topLeftCell="A1">
      <selection activeCell="B12" sqref="B12:F12"/>
    </sheetView>
  </sheetViews>
  <sheetFormatPr defaultColWidth="11.421875" defaultRowHeight="15"/>
  <sheetData>
    <row r="6" spans="2:6" ht="15">
      <c r="B6" s="188" t="s">
        <v>552</v>
      </c>
      <c r="C6" s="188"/>
      <c r="D6" s="188"/>
      <c r="E6" s="188"/>
      <c r="F6" s="188"/>
    </row>
    <row r="7" spans="3:5" ht="15">
      <c r="C7" s="188"/>
      <c r="D7" s="188"/>
      <c r="E7" s="188"/>
    </row>
    <row r="12" spans="2:6" ht="15">
      <c r="B12" s="188" t="s">
        <v>553</v>
      </c>
      <c r="C12" s="188"/>
      <c r="D12" s="188"/>
      <c r="E12" s="188"/>
      <c r="F12" s="188"/>
    </row>
    <row r="13" spans="3:5" ht="15">
      <c r="C13" s="189">
        <v>40909</v>
      </c>
      <c r="D13" s="188"/>
      <c r="E13" s="188"/>
    </row>
    <row r="32" spans="2:6" ht="15">
      <c r="B32" s="172" t="s">
        <v>554</v>
      </c>
      <c r="C32" s="191"/>
      <c r="D32" s="191"/>
      <c r="E32" s="191"/>
      <c r="F32" s="191"/>
    </row>
    <row r="36" spans="4:6" ht="15">
      <c r="D36" s="190" t="s">
        <v>555</v>
      </c>
      <c r="E36" s="190"/>
      <c r="F36" s="190"/>
    </row>
    <row r="37" spans="4:6" ht="15">
      <c r="D37" s="190"/>
      <c r="E37" s="190"/>
      <c r="F37" s="190"/>
    </row>
    <row r="38" spans="4:6" ht="15">
      <c r="D38" s="190"/>
      <c r="E38" s="190"/>
      <c r="F38" s="190"/>
    </row>
    <row r="39" spans="4:6" ht="15">
      <c r="D39" s="190"/>
      <c r="E39" s="190"/>
      <c r="F39" s="190"/>
    </row>
  </sheetData>
  <sheetProtection/>
  <mergeCells count="6">
    <mergeCell ref="B6:F6"/>
    <mergeCell ref="C13:E13"/>
    <mergeCell ref="B12:F12"/>
    <mergeCell ref="D36:F39"/>
    <mergeCell ref="C32:F32"/>
    <mergeCell ref="C7:E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W155"/>
  <sheetViews>
    <sheetView showGridLines="0" zoomScale="120" zoomScaleNormal="120" zoomScaleSheetLayoutView="75" zoomScalePageLayoutView="0" workbookViewId="0" topLeftCell="A7">
      <selection activeCell="U1" sqref="U1"/>
    </sheetView>
  </sheetViews>
  <sheetFormatPr defaultColWidth="11.421875" defaultRowHeight="15"/>
  <cols>
    <col min="1" max="1" width="5.57421875" style="81" customWidth="1"/>
    <col min="2" max="2" width="6.28125" style="88" customWidth="1"/>
    <col min="3" max="3" width="5.7109375" style="81" customWidth="1"/>
    <col min="4" max="4" width="9.7109375" style="81" customWidth="1"/>
    <col min="5" max="5" width="5.00390625" style="88" customWidth="1"/>
    <col min="6" max="6" width="6.57421875" style="88" customWidth="1"/>
    <col min="7" max="7" width="5.28125" style="88" customWidth="1"/>
    <col min="8" max="8" width="1.57421875" style="88" customWidth="1"/>
    <col min="9" max="9" width="9.28125" style="81" customWidth="1"/>
    <col min="10" max="10" width="0.5625" style="81" customWidth="1"/>
    <col min="11" max="11" width="4.140625" style="81" customWidth="1"/>
    <col min="12" max="12" width="0.5625" style="81" customWidth="1"/>
    <col min="13" max="13" width="8.421875" style="81" customWidth="1"/>
    <col min="14" max="14" width="0.9921875" style="81" customWidth="1"/>
    <col min="15" max="15" width="4.7109375" style="81" customWidth="1"/>
    <col min="16" max="16" width="0.5625" style="81" customWidth="1"/>
    <col min="17" max="17" width="5.28125" style="81" customWidth="1"/>
    <col min="18" max="18" width="0.5625" style="81" customWidth="1"/>
    <col min="19" max="19" width="8.140625" style="81" customWidth="1"/>
    <col min="20" max="20" width="0.5625" style="81" customWidth="1"/>
    <col min="21" max="21" width="8.8515625" style="81" customWidth="1"/>
    <col min="22" max="22" width="0.5625" style="81" customWidth="1"/>
    <col min="23" max="23" width="5.57421875" style="81" customWidth="1"/>
    <col min="24" max="28" width="6.8515625" style="81" customWidth="1"/>
    <col min="29" max="16384" width="11.421875" style="81" customWidth="1"/>
  </cols>
  <sheetData>
    <row r="1" spans="1:8" ht="11.25">
      <c r="A1" s="77"/>
      <c r="B1" s="78"/>
      <c r="C1" s="79"/>
      <c r="D1" s="79"/>
      <c r="E1" s="78"/>
      <c r="F1" s="78"/>
      <c r="G1" s="78"/>
      <c r="H1" s="78"/>
    </row>
    <row r="2" spans="1:22" ht="11.25">
      <c r="A2" s="229" t="s">
        <v>416</v>
      </c>
      <c r="B2" s="229"/>
      <c r="C2" s="230">
        <f>'Page Titre'!$B$6:$F$6</f>
        <v>0</v>
      </c>
      <c r="D2" s="230"/>
      <c r="E2" s="230"/>
      <c r="F2" s="230"/>
      <c r="G2" s="82"/>
      <c r="H2" s="82"/>
      <c r="M2" s="231" t="s">
        <v>444</v>
      </c>
      <c r="N2" s="231"/>
      <c r="O2" s="231"/>
      <c r="P2" s="231"/>
      <c r="Q2" s="231"/>
      <c r="R2" s="231"/>
      <c r="S2" s="231"/>
      <c r="T2" s="231"/>
      <c r="U2" s="231"/>
      <c r="V2" s="91"/>
    </row>
    <row r="3" spans="1:8" ht="5.25" customHeight="1">
      <c r="A3" s="83"/>
      <c r="B3" s="84"/>
      <c r="C3" s="85"/>
      <c r="D3" s="85"/>
      <c r="E3" s="84"/>
      <c r="F3" s="84"/>
      <c r="G3" s="84"/>
      <c r="H3" s="84"/>
    </row>
    <row r="4" spans="1:22" ht="11.25">
      <c r="A4" s="249" t="s">
        <v>417</v>
      </c>
      <c r="B4" s="249"/>
      <c r="C4" s="250"/>
      <c r="D4" s="250"/>
      <c r="E4" s="250"/>
      <c r="F4" s="251"/>
      <c r="G4" s="82"/>
      <c r="H4" s="82"/>
      <c r="J4" s="123"/>
      <c r="K4" s="123"/>
      <c r="L4" s="234" t="s">
        <v>445</v>
      </c>
      <c r="M4" s="234"/>
      <c r="N4" s="234"/>
      <c r="O4" s="234"/>
      <c r="P4" s="90"/>
      <c r="Q4" s="248"/>
      <c r="R4" s="248"/>
      <c r="S4" s="248"/>
      <c r="T4" s="248"/>
      <c r="U4" s="248"/>
      <c r="V4" s="83"/>
    </row>
    <row r="5" spans="1:16" ht="5.25" customHeight="1">
      <c r="A5" s="252"/>
      <c r="B5" s="253"/>
      <c r="C5" s="254"/>
      <c r="D5" s="254"/>
      <c r="E5" s="251"/>
      <c r="F5" s="251"/>
      <c r="G5" s="82"/>
      <c r="H5" s="82"/>
      <c r="L5" s="89"/>
      <c r="M5" s="89"/>
      <c r="N5" s="89"/>
      <c r="O5" s="89"/>
      <c r="P5" s="89"/>
    </row>
    <row r="6" spans="1:22" ht="11.25">
      <c r="A6" s="249" t="s">
        <v>438</v>
      </c>
      <c r="B6" s="249"/>
      <c r="C6" s="250"/>
      <c r="D6" s="250"/>
      <c r="E6" s="250"/>
      <c r="F6" s="251"/>
      <c r="G6" s="82"/>
      <c r="H6" s="82"/>
      <c r="L6" s="234" t="s">
        <v>446</v>
      </c>
      <c r="M6" s="234"/>
      <c r="N6" s="234"/>
      <c r="O6" s="234"/>
      <c r="P6" s="90"/>
      <c r="Q6" s="248"/>
      <c r="R6" s="248"/>
      <c r="S6" s="248"/>
      <c r="T6" s="248"/>
      <c r="U6" s="248"/>
      <c r="V6" s="83"/>
    </row>
    <row r="7" spans="1:16" ht="5.25" customHeight="1">
      <c r="A7" s="252"/>
      <c r="B7" s="253"/>
      <c r="C7" s="254"/>
      <c r="D7" s="254"/>
      <c r="E7" s="251"/>
      <c r="F7" s="251"/>
      <c r="G7" s="82"/>
      <c r="H7" s="82"/>
      <c r="L7" s="89"/>
      <c r="M7" s="89"/>
      <c r="N7" s="89"/>
      <c r="O7" s="89"/>
      <c r="P7" s="89"/>
    </row>
    <row r="8" spans="1:22" ht="11.25">
      <c r="A8" s="249" t="s">
        <v>418</v>
      </c>
      <c r="B8" s="249"/>
      <c r="C8" s="250"/>
      <c r="D8" s="250"/>
      <c r="E8" s="250"/>
      <c r="F8" s="251"/>
      <c r="G8" s="82"/>
      <c r="H8" s="82"/>
      <c r="L8" s="234" t="s">
        <v>447</v>
      </c>
      <c r="M8" s="234"/>
      <c r="N8" s="234"/>
      <c r="O8" s="234"/>
      <c r="P8" s="90"/>
      <c r="Q8" s="248"/>
      <c r="R8" s="248"/>
      <c r="S8" s="248"/>
      <c r="T8" s="248"/>
      <c r="U8" s="248"/>
      <c r="V8" s="83"/>
    </row>
    <row r="9" spans="1:16" ht="4.5" customHeight="1">
      <c r="A9" s="252"/>
      <c r="B9" s="253"/>
      <c r="C9" s="254"/>
      <c r="D9" s="254"/>
      <c r="E9" s="251"/>
      <c r="F9" s="251"/>
      <c r="G9" s="82"/>
      <c r="H9" s="82"/>
      <c r="L9" s="89"/>
      <c r="M9" s="89"/>
      <c r="N9" s="89"/>
      <c r="O9" s="89"/>
      <c r="P9" s="89"/>
    </row>
    <row r="10" spans="1:22" ht="11.25">
      <c r="A10" s="249" t="s">
        <v>439</v>
      </c>
      <c r="B10" s="249"/>
      <c r="C10" s="255"/>
      <c r="D10" s="255"/>
      <c r="E10" s="255"/>
      <c r="F10" s="251"/>
      <c r="G10" s="82"/>
      <c r="H10" s="82"/>
      <c r="L10" s="234" t="s">
        <v>448</v>
      </c>
      <c r="M10" s="234"/>
      <c r="N10" s="234"/>
      <c r="O10" s="234"/>
      <c r="P10" s="90"/>
      <c r="Q10" s="248"/>
      <c r="R10" s="248"/>
      <c r="S10" s="248"/>
      <c r="T10" s="248"/>
      <c r="U10" s="248"/>
      <c r="V10" s="83"/>
    </row>
    <row r="11" spans="1:8" ht="5.25" customHeight="1">
      <c r="A11" s="256"/>
      <c r="B11" s="251"/>
      <c r="C11" s="254"/>
      <c r="D11" s="254"/>
      <c r="E11" s="251"/>
      <c r="F11" s="251"/>
      <c r="G11" s="82"/>
      <c r="H11" s="82"/>
    </row>
    <row r="12" spans="1:23" ht="11.25">
      <c r="A12" s="249" t="s">
        <v>449</v>
      </c>
      <c r="B12" s="249"/>
      <c r="C12" s="250"/>
      <c r="D12" s="250"/>
      <c r="E12" s="250"/>
      <c r="F12" s="251"/>
      <c r="G12" s="82"/>
      <c r="H12" s="82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</row>
    <row r="13" spans="1:23" ht="11.25">
      <c r="A13" s="86"/>
      <c r="B13" s="82"/>
      <c r="C13" s="87"/>
      <c r="D13" s="87"/>
      <c r="E13" s="82"/>
      <c r="F13" s="82"/>
      <c r="G13" s="82"/>
      <c r="H13" s="82"/>
      <c r="I13" s="87"/>
      <c r="J13" s="87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87"/>
      <c r="W13" s="87"/>
    </row>
    <row r="14" spans="1:23" ht="11.25">
      <c r="A14" s="223" t="s">
        <v>450</v>
      </c>
      <c r="B14" s="223"/>
      <c r="C14" s="224"/>
      <c r="D14" s="219" t="s">
        <v>451</v>
      </c>
      <c r="E14" s="220"/>
      <c r="F14" s="82"/>
      <c r="G14" s="82"/>
      <c r="H14" s="82"/>
      <c r="I14" s="87"/>
      <c r="J14" s="87"/>
      <c r="K14" s="87"/>
      <c r="L14" s="134"/>
      <c r="M14" s="135"/>
      <c r="N14" s="135"/>
      <c r="O14" s="135"/>
      <c r="P14" s="135"/>
      <c r="Q14" s="135"/>
      <c r="R14" s="135"/>
      <c r="S14" s="135"/>
      <c r="T14" s="135"/>
      <c r="U14" s="135"/>
      <c r="V14" s="136"/>
      <c r="W14" s="87"/>
    </row>
    <row r="15" spans="1:23" ht="11.25">
      <c r="A15" s="221" t="s">
        <v>452</v>
      </c>
      <c r="B15" s="222"/>
      <c r="C15" s="222"/>
      <c r="D15" s="225" t="s">
        <v>453</v>
      </c>
      <c r="E15" s="226"/>
      <c r="F15" s="82"/>
      <c r="G15" s="82"/>
      <c r="H15" s="82"/>
      <c r="I15" s="87"/>
      <c r="J15" s="87"/>
      <c r="K15" s="87"/>
      <c r="L15" s="137"/>
      <c r="M15" s="87"/>
      <c r="N15" s="87"/>
      <c r="O15" s="193" t="s">
        <v>528</v>
      </c>
      <c r="P15" s="193"/>
      <c r="Q15" s="193"/>
      <c r="R15" s="193"/>
      <c r="S15" s="193"/>
      <c r="T15" s="80"/>
      <c r="U15" s="80"/>
      <c r="V15" s="138"/>
      <c r="W15" s="87"/>
    </row>
    <row r="16" spans="1:23" ht="5.25" customHeight="1">
      <c r="A16" s="227"/>
      <c r="B16" s="227"/>
      <c r="C16" s="227"/>
      <c r="D16" s="228"/>
      <c r="E16" s="228"/>
      <c r="F16" s="82"/>
      <c r="G16" s="82"/>
      <c r="H16" s="82"/>
      <c r="I16" s="87"/>
      <c r="J16" s="87"/>
      <c r="K16" s="87"/>
      <c r="L16" s="137"/>
      <c r="M16" s="87"/>
      <c r="N16" s="87"/>
      <c r="O16" s="87"/>
      <c r="P16" s="87"/>
      <c r="Q16" s="87"/>
      <c r="R16" s="87"/>
      <c r="S16" s="87"/>
      <c r="T16" s="87"/>
      <c r="U16" s="87"/>
      <c r="V16" s="138"/>
      <c r="W16" s="87"/>
    </row>
    <row r="17" spans="1:23" s="94" customFormat="1" ht="9">
      <c r="A17" s="200" t="s">
        <v>454</v>
      </c>
      <c r="B17" s="200"/>
      <c r="C17" s="200"/>
      <c r="D17" s="207"/>
      <c r="E17" s="207"/>
      <c r="F17" s="93"/>
      <c r="G17" s="111"/>
      <c r="H17" s="93"/>
      <c r="I17" s="116" t="s">
        <v>527</v>
      </c>
      <c r="J17" s="111"/>
      <c r="K17" s="111"/>
      <c r="L17" s="146"/>
      <c r="M17" s="236" t="s">
        <v>451</v>
      </c>
      <c r="N17" s="236"/>
      <c r="O17" s="236"/>
      <c r="P17" s="149"/>
      <c r="Q17" s="241">
        <f>F45</f>
        <v>0</v>
      </c>
      <c r="R17" s="242"/>
      <c r="S17" s="242"/>
      <c r="T17" s="156"/>
      <c r="U17" s="157">
        <v>1</v>
      </c>
      <c r="V17" s="147"/>
      <c r="W17" s="111"/>
    </row>
    <row r="18" spans="1:23" s="94" customFormat="1" ht="9">
      <c r="A18" s="211" t="s">
        <v>455</v>
      </c>
      <c r="B18" s="211"/>
      <c r="C18" s="211"/>
      <c r="D18" s="215">
        <f>Devis!E5+Devis!E6+Devis!E9+Devis!E10+Devis!E11</f>
        <v>0</v>
      </c>
      <c r="E18" s="216"/>
      <c r="F18" s="93"/>
      <c r="H18" s="93"/>
      <c r="I18" s="141" t="e">
        <f>D18/$F$45</f>
        <v>#DIV/0!</v>
      </c>
      <c r="K18" s="80"/>
      <c r="L18" s="139"/>
      <c r="M18" s="235"/>
      <c r="N18" s="235"/>
      <c r="O18" s="235"/>
      <c r="P18" s="149"/>
      <c r="Q18" s="145"/>
      <c r="R18" s="149"/>
      <c r="S18" s="148"/>
      <c r="T18" s="149"/>
      <c r="U18" s="148"/>
      <c r="V18" s="140"/>
      <c r="W18" s="141"/>
    </row>
    <row r="19" spans="1:23" s="94" customFormat="1" ht="9">
      <c r="A19" s="211" t="s">
        <v>456</v>
      </c>
      <c r="B19" s="211"/>
      <c r="C19" s="211"/>
      <c r="D19" s="217">
        <f>Devis!E7+Devis!E8</f>
        <v>0</v>
      </c>
      <c r="E19" s="217"/>
      <c r="F19" s="95"/>
      <c r="H19" s="95"/>
      <c r="I19" s="141" t="e">
        <f>D19/$F$45</f>
        <v>#DIV/0!</v>
      </c>
      <c r="K19" s="80"/>
      <c r="L19" s="139"/>
      <c r="M19" s="207" t="s">
        <v>103</v>
      </c>
      <c r="N19" s="207"/>
      <c r="O19" s="207"/>
      <c r="P19" s="80"/>
      <c r="Q19" s="80"/>
      <c r="R19" s="80"/>
      <c r="S19" s="80"/>
      <c r="T19" s="80"/>
      <c r="U19" s="80"/>
      <c r="V19" s="140"/>
      <c r="W19" s="141"/>
    </row>
    <row r="20" spans="1:23" s="94" customFormat="1" ht="5.25" customHeight="1">
      <c r="A20" s="214"/>
      <c r="B20" s="214"/>
      <c r="C20" s="214"/>
      <c r="D20" s="207"/>
      <c r="E20" s="207"/>
      <c r="F20" s="96"/>
      <c r="G20" s="96"/>
      <c r="H20" s="96"/>
      <c r="K20" s="80"/>
      <c r="L20" s="139"/>
      <c r="M20" s="235"/>
      <c r="N20" s="235"/>
      <c r="O20" s="235"/>
      <c r="P20" s="149"/>
      <c r="Q20" s="145"/>
      <c r="R20" s="149"/>
      <c r="S20" s="149"/>
      <c r="T20" s="149"/>
      <c r="U20" s="149"/>
      <c r="V20" s="140"/>
      <c r="W20" s="141"/>
    </row>
    <row r="21" spans="1:23" s="94" customFormat="1" ht="9">
      <c r="A21" s="214"/>
      <c r="B21" s="214"/>
      <c r="C21" s="214"/>
      <c r="D21" s="206" t="s">
        <v>457</v>
      </c>
      <c r="E21" s="206"/>
      <c r="F21" s="201">
        <f>SUM(D18:E19)</f>
        <v>0</v>
      </c>
      <c r="G21" s="202"/>
      <c r="H21" s="112"/>
      <c r="I21" s="142" t="e">
        <f>F21/$F$45</f>
        <v>#DIV/0!</v>
      </c>
      <c r="K21" s="80"/>
      <c r="L21" s="139"/>
      <c r="M21" s="237" t="s">
        <v>396</v>
      </c>
      <c r="N21" s="237"/>
      <c r="O21" s="237"/>
      <c r="P21" s="149"/>
      <c r="Q21" s="240"/>
      <c r="R21" s="207"/>
      <c r="S21" s="207"/>
      <c r="T21" s="149"/>
      <c r="U21" s="148"/>
      <c r="V21" s="140"/>
      <c r="W21" s="141"/>
    </row>
    <row r="22" spans="1:23" s="94" customFormat="1" ht="9">
      <c r="A22" s="214"/>
      <c r="B22" s="214"/>
      <c r="C22" s="214"/>
      <c r="D22" s="207"/>
      <c r="E22" s="207"/>
      <c r="F22" s="93"/>
      <c r="G22" s="93"/>
      <c r="H22" s="93"/>
      <c r="K22" s="80"/>
      <c r="L22" s="139"/>
      <c r="M22" s="238" t="s">
        <v>533</v>
      </c>
      <c r="N22" s="238"/>
      <c r="O22" s="238"/>
      <c r="P22" s="153"/>
      <c r="Q22" s="240">
        <f>Q17-SUM(Q23:S27)</f>
        <v>0</v>
      </c>
      <c r="R22" s="207"/>
      <c r="S22" s="207"/>
      <c r="T22" s="80"/>
      <c r="U22" s="155" t="e">
        <f>Q22/Q17</f>
        <v>#DIV/0!</v>
      </c>
      <c r="V22" s="140"/>
      <c r="W22" s="80"/>
    </row>
    <row r="23" spans="1:23" s="94" customFormat="1" ht="9">
      <c r="A23" s="200" t="s">
        <v>458</v>
      </c>
      <c r="B23" s="200"/>
      <c r="C23" s="200"/>
      <c r="D23" s="207"/>
      <c r="E23" s="207"/>
      <c r="F23" s="93"/>
      <c r="G23" s="111"/>
      <c r="H23" s="93"/>
      <c r="I23" s="116" t="s">
        <v>527</v>
      </c>
      <c r="J23" s="111"/>
      <c r="K23" s="111"/>
      <c r="L23" s="146"/>
      <c r="M23" s="238" t="s">
        <v>532</v>
      </c>
      <c r="N23" s="238"/>
      <c r="O23" s="238"/>
      <c r="P23" s="154"/>
      <c r="Q23" s="240">
        <f>SUM(U84:U91)</f>
        <v>0</v>
      </c>
      <c r="R23" s="240"/>
      <c r="S23" s="240"/>
      <c r="T23" s="133"/>
      <c r="U23" s="155" t="e">
        <f>Q23/$Q$17</f>
        <v>#DIV/0!</v>
      </c>
      <c r="V23" s="147"/>
      <c r="W23" s="111"/>
    </row>
    <row r="24" spans="1:23" s="94" customFormat="1" ht="9">
      <c r="A24" s="208" t="s">
        <v>459</v>
      </c>
      <c r="B24" s="208"/>
      <c r="C24" s="208"/>
      <c r="D24" s="209">
        <f>Devis!E83+Devis!E65</f>
        <v>0</v>
      </c>
      <c r="E24" s="210"/>
      <c r="F24" s="93"/>
      <c r="H24" s="93"/>
      <c r="I24" s="141" t="e">
        <f>D24/$F$45</f>
        <v>#DIV/0!</v>
      </c>
      <c r="K24" s="80"/>
      <c r="L24" s="139"/>
      <c r="M24" s="237" t="s">
        <v>529</v>
      </c>
      <c r="N24" s="237"/>
      <c r="O24" s="237"/>
      <c r="P24" s="153"/>
      <c r="Q24" s="243">
        <f>SUM(M52,M54,M55,)</f>
        <v>0</v>
      </c>
      <c r="R24" s="243"/>
      <c r="S24" s="243"/>
      <c r="T24" s="80"/>
      <c r="U24" s="155" t="e">
        <f>Q24/$Q$17</f>
        <v>#DIV/0!</v>
      </c>
      <c r="V24" s="140"/>
      <c r="W24" s="80"/>
    </row>
    <row r="25" spans="1:23" s="94" customFormat="1" ht="9">
      <c r="A25" s="211" t="s">
        <v>460</v>
      </c>
      <c r="B25" s="211"/>
      <c r="C25" s="211"/>
      <c r="D25" s="212">
        <f>Devis!E104+Devis!E116+Devis!E131+Devis!E141+Devis!E149+Devis!E163+Devis!E177+Devis!E206+Devis!E221+Devis!E236+Devis!E254+Devis!E265</f>
        <v>0</v>
      </c>
      <c r="E25" s="213"/>
      <c r="F25" s="93"/>
      <c r="H25" s="93"/>
      <c r="I25" s="141" t="e">
        <f>D25/$F$45</f>
        <v>#DIV/0!</v>
      </c>
      <c r="K25" s="80"/>
      <c r="L25" s="139"/>
      <c r="M25" s="237" t="s">
        <v>530</v>
      </c>
      <c r="N25" s="237"/>
      <c r="O25" s="237"/>
      <c r="P25" s="149"/>
      <c r="Q25" s="243">
        <f>SUM(M65)</f>
        <v>0</v>
      </c>
      <c r="R25" s="243"/>
      <c r="S25" s="243"/>
      <c r="T25" s="149"/>
      <c r="U25" s="155" t="e">
        <f>Q25/$Q$17</f>
        <v>#DIV/0!</v>
      </c>
      <c r="V25" s="140"/>
      <c r="W25" s="80"/>
    </row>
    <row r="26" spans="1:23" s="94" customFormat="1" ht="9">
      <c r="A26" s="211" t="s">
        <v>502</v>
      </c>
      <c r="B26" s="211"/>
      <c r="C26" s="211"/>
      <c r="D26" s="212">
        <f>Devis!E281+Devis!E296+Devis!E393+Devis!E411+Devis!E460+Devis!E619+Devis!E677+Devis!E706</f>
        <v>0</v>
      </c>
      <c r="E26" s="213"/>
      <c r="F26" s="93"/>
      <c r="H26" s="93"/>
      <c r="I26" s="141" t="e">
        <f>D26/$F$45</f>
        <v>#DIV/0!</v>
      </c>
      <c r="K26" s="80"/>
      <c r="L26" s="139"/>
      <c r="M26" s="237" t="s">
        <v>531</v>
      </c>
      <c r="N26" s="237"/>
      <c r="O26" s="237"/>
      <c r="P26" s="149"/>
      <c r="Q26" s="243">
        <f>SUM(M80)</f>
        <v>0</v>
      </c>
      <c r="R26" s="243"/>
      <c r="S26" s="243"/>
      <c r="T26" s="149"/>
      <c r="U26" s="155" t="e">
        <f>Q26/$Q$17</f>
        <v>#DIV/0!</v>
      </c>
      <c r="V26" s="140"/>
      <c r="W26" s="80"/>
    </row>
    <row r="27" spans="1:23" s="94" customFormat="1" ht="9">
      <c r="A27" s="211" t="s">
        <v>461</v>
      </c>
      <c r="B27" s="211"/>
      <c r="C27" s="211"/>
      <c r="D27" s="212">
        <f>Devis!E739+Devis!E728</f>
        <v>0</v>
      </c>
      <c r="E27" s="213"/>
      <c r="F27" s="93"/>
      <c r="H27" s="93"/>
      <c r="I27" s="141" t="e">
        <f>D27/$F$45</f>
        <v>#DIV/0!</v>
      </c>
      <c r="K27" s="80"/>
      <c r="L27" s="139"/>
      <c r="M27" s="237" t="s">
        <v>534</v>
      </c>
      <c r="N27" s="237"/>
      <c r="O27" s="237"/>
      <c r="P27" s="149"/>
      <c r="Q27" s="243">
        <v>0</v>
      </c>
      <c r="R27" s="243"/>
      <c r="S27" s="243"/>
      <c r="T27" s="80"/>
      <c r="U27" s="155" t="e">
        <f>Q27/Q17</f>
        <v>#DIV/0!</v>
      </c>
      <c r="V27" s="140"/>
      <c r="W27" s="80"/>
    </row>
    <row r="28" spans="1:23" s="94" customFormat="1" ht="5.25" customHeight="1">
      <c r="A28" s="211"/>
      <c r="B28" s="211"/>
      <c r="C28" s="211"/>
      <c r="D28" s="207"/>
      <c r="E28" s="207"/>
      <c r="F28" s="93"/>
      <c r="G28" s="93"/>
      <c r="H28" s="93"/>
      <c r="K28" s="80"/>
      <c r="L28" s="139"/>
      <c r="M28" s="238"/>
      <c r="N28" s="238"/>
      <c r="O28" s="238"/>
      <c r="P28" s="149"/>
      <c r="Q28" s="243"/>
      <c r="R28" s="243"/>
      <c r="S28" s="243"/>
      <c r="T28" s="80"/>
      <c r="U28" s="80"/>
      <c r="V28" s="140"/>
      <c r="W28" s="80"/>
    </row>
    <row r="29" spans="1:23" s="94" customFormat="1" ht="9">
      <c r="A29" s="211"/>
      <c r="B29" s="211"/>
      <c r="C29" s="211"/>
      <c r="D29" s="206" t="s">
        <v>462</v>
      </c>
      <c r="E29" s="206"/>
      <c r="F29" s="201">
        <f>SUM(D24:E27)</f>
        <v>0</v>
      </c>
      <c r="G29" s="202"/>
      <c r="H29" s="112"/>
      <c r="I29" s="142" t="e">
        <f>F29/$F$45</f>
        <v>#DIV/0!</v>
      </c>
      <c r="K29" s="80"/>
      <c r="L29" s="139"/>
      <c r="M29" s="238" t="s">
        <v>100</v>
      </c>
      <c r="N29" s="238"/>
      <c r="O29" s="238"/>
      <c r="P29" s="149"/>
      <c r="Q29" s="243">
        <f>SUM(Q22:S27)</f>
        <v>0</v>
      </c>
      <c r="R29" s="243"/>
      <c r="S29" s="243"/>
      <c r="T29" s="80"/>
      <c r="U29" s="155" t="e">
        <f>Q29/Q17</f>
        <v>#DIV/0!</v>
      </c>
      <c r="V29" s="140"/>
      <c r="W29" s="80"/>
    </row>
    <row r="30" spans="1:23" s="94" customFormat="1" ht="9">
      <c r="A30" s="214"/>
      <c r="B30" s="214"/>
      <c r="C30" s="214"/>
      <c r="D30" s="207"/>
      <c r="E30" s="207"/>
      <c r="F30" s="96"/>
      <c r="G30" s="96"/>
      <c r="H30" s="96"/>
      <c r="K30" s="80"/>
      <c r="L30" s="139"/>
      <c r="M30" s="80"/>
      <c r="N30" s="80"/>
      <c r="O30" s="80"/>
      <c r="P30" s="149"/>
      <c r="Q30" s="243"/>
      <c r="R30" s="218"/>
      <c r="S30" s="218"/>
      <c r="T30" s="80"/>
      <c r="U30" s="80"/>
      <c r="V30" s="140"/>
      <c r="W30" s="80"/>
    </row>
    <row r="31" spans="1:23" s="94" customFormat="1" ht="9">
      <c r="A31" s="200" t="s">
        <v>463</v>
      </c>
      <c r="B31" s="200"/>
      <c r="C31" s="200"/>
      <c r="D31" s="207"/>
      <c r="E31" s="207"/>
      <c r="F31" s="93"/>
      <c r="G31" s="111"/>
      <c r="H31" s="93"/>
      <c r="I31" s="116" t="s">
        <v>527</v>
      </c>
      <c r="J31" s="111"/>
      <c r="K31" s="111"/>
      <c r="L31" s="146"/>
      <c r="M31" s="240" t="s">
        <v>536</v>
      </c>
      <c r="N31" s="240"/>
      <c r="O31" s="240"/>
      <c r="P31" s="144"/>
      <c r="Q31" s="243"/>
      <c r="R31" s="218"/>
      <c r="S31" s="218"/>
      <c r="T31" s="80"/>
      <c r="U31" s="80"/>
      <c r="V31" s="147"/>
      <c r="W31" s="111"/>
    </row>
    <row r="32" spans="1:23" s="94" customFormat="1" ht="9">
      <c r="A32" s="208" t="s">
        <v>464</v>
      </c>
      <c r="B32" s="208"/>
      <c r="C32" s="208"/>
      <c r="D32" s="209">
        <f>Devis!E757+Devis!E766+Devis!E778+Devis!E787</f>
        <v>0</v>
      </c>
      <c r="E32" s="210"/>
      <c r="F32" s="97"/>
      <c r="H32" s="97"/>
      <c r="I32" s="141" t="e">
        <f>D32/$F$45</f>
        <v>#DIV/0!</v>
      </c>
      <c r="K32" s="80"/>
      <c r="L32" s="139"/>
      <c r="M32" s="237" t="s">
        <v>535</v>
      </c>
      <c r="N32" s="237"/>
      <c r="O32" s="237"/>
      <c r="P32" s="149"/>
      <c r="Q32" s="243">
        <v>0</v>
      </c>
      <c r="R32" s="218"/>
      <c r="S32" s="218"/>
      <c r="T32" s="80"/>
      <c r="U32" s="80"/>
      <c r="V32" s="140"/>
      <c r="W32" s="80"/>
    </row>
    <row r="33" spans="1:23" s="94" customFormat="1" ht="9">
      <c r="A33" s="211" t="s">
        <v>465</v>
      </c>
      <c r="B33" s="211"/>
      <c r="C33" s="211"/>
      <c r="D33" s="212">
        <f>Devis!E799</f>
        <v>0</v>
      </c>
      <c r="E33" s="213"/>
      <c r="F33" s="93"/>
      <c r="H33" s="93"/>
      <c r="I33" s="141" t="e">
        <f>D33/$F$45</f>
        <v>#DIV/0!</v>
      </c>
      <c r="K33" s="80"/>
      <c r="L33" s="139"/>
      <c r="M33" s="237" t="s">
        <v>537</v>
      </c>
      <c r="N33" s="237"/>
      <c r="O33" s="237"/>
      <c r="P33" s="149"/>
      <c r="Q33" s="243">
        <v>0</v>
      </c>
      <c r="R33" s="218"/>
      <c r="S33" s="218"/>
      <c r="T33" s="80"/>
      <c r="U33" s="80"/>
      <c r="V33" s="140"/>
      <c r="W33" s="80"/>
    </row>
    <row r="34" spans="1:23" s="94" customFormat="1" ht="9">
      <c r="A34" s="211" t="s">
        <v>466</v>
      </c>
      <c r="B34" s="211"/>
      <c r="C34" s="211"/>
      <c r="D34" s="212">
        <f>Devis!E816+Devis!E833</f>
        <v>0</v>
      </c>
      <c r="E34" s="213"/>
      <c r="F34" s="93"/>
      <c r="H34" s="93"/>
      <c r="I34" s="141" t="e">
        <f>D34/$F$45</f>
        <v>#DIV/0!</v>
      </c>
      <c r="K34" s="80"/>
      <c r="L34" s="139"/>
      <c r="M34" s="237" t="s">
        <v>538</v>
      </c>
      <c r="N34" s="237"/>
      <c r="O34" s="237"/>
      <c r="P34" s="149"/>
      <c r="Q34" s="243">
        <v>0</v>
      </c>
      <c r="R34" s="218"/>
      <c r="S34" s="218"/>
      <c r="T34" s="80"/>
      <c r="U34" s="80"/>
      <c r="V34" s="140"/>
      <c r="W34" s="80"/>
    </row>
    <row r="35" spans="1:23" s="94" customFormat="1" ht="5.25" customHeight="1">
      <c r="A35" s="98"/>
      <c r="B35" s="93"/>
      <c r="C35" s="80"/>
      <c r="D35" s="80"/>
      <c r="E35" s="93"/>
      <c r="F35" s="93"/>
      <c r="G35" s="93"/>
      <c r="H35" s="93"/>
      <c r="K35" s="80"/>
      <c r="L35" s="139"/>
      <c r="M35" s="238"/>
      <c r="N35" s="238"/>
      <c r="O35" s="238"/>
      <c r="P35" s="149"/>
      <c r="Q35" s="243"/>
      <c r="R35" s="218"/>
      <c r="S35" s="218"/>
      <c r="T35" s="80"/>
      <c r="U35" s="80"/>
      <c r="V35" s="140"/>
      <c r="W35" s="80"/>
    </row>
    <row r="36" spans="1:23" s="94" customFormat="1" ht="9">
      <c r="A36" s="98"/>
      <c r="B36" s="93"/>
      <c r="C36" s="80"/>
      <c r="D36" s="206" t="s">
        <v>467</v>
      </c>
      <c r="E36" s="206"/>
      <c r="F36" s="201">
        <f>SUM(D32:E34)</f>
        <v>0</v>
      </c>
      <c r="G36" s="202"/>
      <c r="H36" s="112"/>
      <c r="I36" s="142" t="e">
        <f>F36/$F$45</f>
        <v>#DIV/0!</v>
      </c>
      <c r="K36" s="80"/>
      <c r="L36" s="139"/>
      <c r="M36" s="238" t="s">
        <v>100</v>
      </c>
      <c r="N36" s="238"/>
      <c r="O36" s="238"/>
      <c r="P36" s="149"/>
      <c r="Q36" s="243">
        <f>SUM(Q32:S34)</f>
        <v>0</v>
      </c>
      <c r="R36" s="218"/>
      <c r="S36" s="218"/>
      <c r="T36" s="80"/>
      <c r="U36" s="158"/>
      <c r="V36" s="140"/>
      <c r="W36" s="80"/>
    </row>
    <row r="37" spans="1:23" s="94" customFormat="1" ht="3" customHeight="1">
      <c r="A37" s="98"/>
      <c r="B37" s="93"/>
      <c r="C37" s="80"/>
      <c r="D37" s="80"/>
      <c r="E37" s="93"/>
      <c r="F37" s="93"/>
      <c r="G37" s="93"/>
      <c r="H37" s="93"/>
      <c r="K37" s="80"/>
      <c r="L37" s="139"/>
      <c r="M37" s="235"/>
      <c r="N37" s="235"/>
      <c r="O37" s="235"/>
      <c r="P37" s="149"/>
      <c r="Q37" s="80"/>
      <c r="R37" s="80"/>
      <c r="S37" s="80"/>
      <c r="T37" s="80"/>
      <c r="U37" s="80"/>
      <c r="V37" s="140"/>
      <c r="W37" s="80"/>
    </row>
    <row r="38" spans="1:23" s="94" customFormat="1" ht="9">
      <c r="A38" s="98"/>
      <c r="B38" s="93"/>
      <c r="C38" s="80"/>
      <c r="D38" s="206" t="s">
        <v>468</v>
      </c>
      <c r="E38" s="206"/>
      <c r="F38" s="201">
        <f>F36+F29</f>
        <v>0</v>
      </c>
      <c r="G38" s="202"/>
      <c r="H38" s="112"/>
      <c r="I38" s="142" t="e">
        <f>F38/$F$45</f>
        <v>#DIV/0!</v>
      </c>
      <c r="K38" s="80"/>
      <c r="L38" s="139"/>
      <c r="M38" s="235"/>
      <c r="N38" s="235"/>
      <c r="O38" s="235"/>
      <c r="P38" s="149"/>
      <c r="Q38" s="141"/>
      <c r="R38" s="80"/>
      <c r="S38" s="158"/>
      <c r="T38" s="80"/>
      <c r="U38" s="158"/>
      <c r="V38" s="140"/>
      <c r="W38" s="80"/>
    </row>
    <row r="39" spans="1:23" s="94" customFormat="1" ht="9">
      <c r="A39" s="98"/>
      <c r="B39" s="93"/>
      <c r="C39" s="80"/>
      <c r="D39" s="80"/>
      <c r="E39" s="93"/>
      <c r="F39" s="93"/>
      <c r="G39" s="93"/>
      <c r="H39" s="93"/>
      <c r="K39" s="80"/>
      <c r="L39" s="139"/>
      <c r="M39" s="235" t="s">
        <v>539</v>
      </c>
      <c r="N39" s="235"/>
      <c r="O39" s="235"/>
      <c r="P39" s="149"/>
      <c r="Q39" s="240">
        <f>Q36-Q17</f>
        <v>0</v>
      </c>
      <c r="R39" s="207"/>
      <c r="S39" s="207"/>
      <c r="T39" s="80"/>
      <c r="U39" s="80"/>
      <c r="V39" s="140"/>
      <c r="W39" s="80"/>
    </row>
    <row r="40" spans="1:23" s="94" customFormat="1" ht="9">
      <c r="A40" s="200" t="s">
        <v>469</v>
      </c>
      <c r="B40" s="200"/>
      <c r="C40" s="200"/>
      <c r="D40" s="207"/>
      <c r="E40" s="207"/>
      <c r="F40" s="93"/>
      <c r="G40" s="111"/>
      <c r="H40" s="93"/>
      <c r="I40" s="116" t="s">
        <v>527</v>
      </c>
      <c r="J40" s="111"/>
      <c r="K40" s="111"/>
      <c r="L40" s="159"/>
      <c r="M40" s="239"/>
      <c r="N40" s="239"/>
      <c r="O40" s="239"/>
      <c r="P40" s="160"/>
      <c r="Q40" s="132"/>
      <c r="R40" s="132"/>
      <c r="S40" s="132"/>
      <c r="T40" s="132"/>
      <c r="U40" s="132"/>
      <c r="V40" s="161"/>
      <c r="W40" s="111"/>
    </row>
    <row r="41" spans="1:23" s="94" customFormat="1" ht="9">
      <c r="A41" s="208" t="s">
        <v>470</v>
      </c>
      <c r="B41" s="208"/>
      <c r="C41" s="208"/>
      <c r="D41" s="209">
        <f>Devis!E852</f>
        <v>0</v>
      </c>
      <c r="E41" s="210"/>
      <c r="F41" s="97"/>
      <c r="H41" s="97"/>
      <c r="I41" s="141" t="e">
        <f>D41/$F$45</f>
        <v>#DIV/0!</v>
      </c>
      <c r="K41" s="80"/>
      <c r="L41" s="80"/>
      <c r="M41" s="235"/>
      <c r="N41" s="235"/>
      <c r="O41" s="235"/>
      <c r="P41" s="149"/>
      <c r="Q41" s="141"/>
      <c r="R41" s="80"/>
      <c r="S41" s="158"/>
      <c r="T41" s="80"/>
      <c r="U41" s="158"/>
      <c r="V41" s="80"/>
      <c r="W41" s="80"/>
    </row>
    <row r="42" spans="1:23" s="94" customFormat="1" ht="5.25" customHeight="1">
      <c r="A42" s="99"/>
      <c r="B42" s="93"/>
      <c r="C42" s="80"/>
      <c r="D42" s="80"/>
      <c r="E42" s="93"/>
      <c r="F42" s="93"/>
      <c r="G42" s="93"/>
      <c r="H42" s="93"/>
      <c r="K42" s="80"/>
      <c r="L42" s="80"/>
      <c r="M42" s="235"/>
      <c r="N42" s="235"/>
      <c r="O42" s="235"/>
      <c r="P42" s="149"/>
      <c r="Q42" s="80"/>
      <c r="R42" s="80"/>
      <c r="S42" s="80"/>
      <c r="T42" s="80"/>
      <c r="U42" s="80"/>
      <c r="V42" s="80"/>
      <c r="W42" s="80"/>
    </row>
    <row r="43" spans="1:23" s="94" customFormat="1" ht="9">
      <c r="A43" s="80"/>
      <c r="B43" s="93"/>
      <c r="C43" s="80"/>
      <c r="D43" s="206" t="s">
        <v>471</v>
      </c>
      <c r="E43" s="206"/>
      <c r="F43" s="201">
        <f>D41</f>
        <v>0</v>
      </c>
      <c r="G43" s="202"/>
      <c r="H43" s="112"/>
      <c r="I43" s="142" t="e">
        <f>F43/$F$45</f>
        <v>#DIV/0!</v>
      </c>
      <c r="K43" s="80"/>
      <c r="L43" s="80"/>
      <c r="M43" s="235"/>
      <c r="N43" s="235"/>
      <c r="O43" s="235"/>
      <c r="P43" s="149"/>
      <c r="Q43" s="80"/>
      <c r="R43" s="80"/>
      <c r="S43" s="80"/>
      <c r="T43" s="80"/>
      <c r="U43" s="80"/>
      <c r="V43" s="80"/>
      <c r="W43" s="80"/>
    </row>
    <row r="44" spans="1:22" s="94" customFormat="1" ht="3" customHeight="1">
      <c r="A44" s="80"/>
      <c r="B44" s="93"/>
      <c r="C44" s="207"/>
      <c r="D44" s="207"/>
      <c r="E44" s="95"/>
      <c r="F44" s="95"/>
      <c r="G44" s="95"/>
      <c r="H44" s="95"/>
      <c r="L44" s="80"/>
      <c r="M44" s="149"/>
      <c r="N44" s="149"/>
      <c r="O44" s="149"/>
      <c r="P44" s="149"/>
      <c r="Q44" s="149"/>
      <c r="R44" s="149"/>
      <c r="S44" s="149"/>
      <c r="T44" s="149"/>
      <c r="U44" s="149"/>
      <c r="V44" s="80"/>
    </row>
    <row r="45" spans="1:22" s="94" customFormat="1" ht="15.75" customHeight="1">
      <c r="A45" s="100"/>
      <c r="B45" s="96"/>
      <c r="C45" s="101"/>
      <c r="D45" s="192" t="s">
        <v>472</v>
      </c>
      <c r="E45" s="203"/>
      <c r="F45" s="204">
        <f>F43+F38+F21</f>
        <v>0</v>
      </c>
      <c r="G45" s="205"/>
      <c r="H45" s="112"/>
      <c r="I45" s="143" t="e">
        <f>F45/$F$45</f>
        <v>#DIV/0!</v>
      </c>
      <c r="L45" s="80"/>
      <c r="M45" s="148"/>
      <c r="N45" s="149"/>
      <c r="O45" s="145"/>
      <c r="P45" s="145"/>
      <c r="Q45" s="145"/>
      <c r="R45" s="149"/>
      <c r="S45" s="148"/>
      <c r="T45" s="149"/>
      <c r="U45" s="148"/>
      <c r="V45" s="80"/>
    </row>
    <row r="46" spans="1:22" s="94" customFormat="1" ht="9">
      <c r="A46" s="102"/>
      <c r="B46" s="93"/>
      <c r="C46" s="80"/>
      <c r="D46" s="80"/>
      <c r="E46" s="93"/>
      <c r="F46" s="93"/>
      <c r="G46" s="93"/>
      <c r="H46" s="93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</row>
    <row r="47" spans="1:8" s="94" customFormat="1" ht="9">
      <c r="A47" s="76"/>
      <c r="B47" s="97"/>
      <c r="C47" s="103"/>
      <c r="D47" s="103"/>
      <c r="E47" s="97"/>
      <c r="F47" s="97"/>
      <c r="G47" s="97"/>
      <c r="H47" s="97"/>
    </row>
    <row r="48" spans="1:23" s="115" customFormat="1" ht="9">
      <c r="A48" s="232" t="s">
        <v>452</v>
      </c>
      <c r="B48" s="232"/>
      <c r="C48" s="232"/>
      <c r="D48" s="116" t="s">
        <v>189</v>
      </c>
      <c r="E48" s="114"/>
      <c r="F48" s="194"/>
      <c r="G48" s="194"/>
      <c r="H48" s="113"/>
      <c r="I48" s="116" t="s">
        <v>453</v>
      </c>
      <c r="J48" s="92"/>
      <c r="K48" s="116" t="s">
        <v>477</v>
      </c>
      <c r="M48" s="116" t="s">
        <v>473</v>
      </c>
      <c r="N48" s="92"/>
      <c r="O48" s="116" t="s">
        <v>476</v>
      </c>
      <c r="P48" s="92"/>
      <c r="Q48" s="116" t="s">
        <v>477</v>
      </c>
      <c r="R48" s="92"/>
      <c r="S48" s="116" t="s">
        <v>478</v>
      </c>
      <c r="T48" s="92"/>
      <c r="U48" s="116" t="s">
        <v>102</v>
      </c>
      <c r="V48" s="92"/>
      <c r="W48" s="116" t="s">
        <v>479</v>
      </c>
    </row>
    <row r="49" spans="1:8" s="94" customFormat="1" ht="5.25" customHeight="1">
      <c r="A49" s="98"/>
      <c r="B49" s="93"/>
      <c r="C49" s="80"/>
      <c r="D49" s="80"/>
      <c r="E49" s="93"/>
      <c r="F49" s="93"/>
      <c r="G49" s="93"/>
      <c r="H49" s="93"/>
    </row>
    <row r="50" spans="1:8" s="94" customFormat="1" ht="9">
      <c r="A50" s="233" t="s">
        <v>413</v>
      </c>
      <c r="B50" s="233"/>
      <c r="C50" s="233"/>
      <c r="D50" s="80"/>
      <c r="E50" s="93"/>
      <c r="F50" s="93"/>
      <c r="G50" s="93"/>
      <c r="H50" s="93"/>
    </row>
    <row r="51" spans="1:23" s="94" customFormat="1" ht="9">
      <c r="A51" s="197" t="s">
        <v>393</v>
      </c>
      <c r="B51" s="197"/>
      <c r="C51" s="197"/>
      <c r="D51" s="131">
        <f>Devis!E5</f>
        <v>0</v>
      </c>
      <c r="E51" s="114"/>
      <c r="F51" s="194"/>
      <c r="G51" s="194"/>
      <c r="H51" s="113"/>
      <c r="I51" s="124">
        <f>D51</f>
        <v>0</v>
      </c>
      <c r="J51" s="118"/>
      <c r="K51" s="128" t="e">
        <f>I51/$F$45</f>
        <v>#DIV/0!</v>
      </c>
      <c r="L51" s="115"/>
      <c r="M51" s="124">
        <f>IF(O51&gt;0,(I51*O51),0)</f>
        <v>0</v>
      </c>
      <c r="N51" s="113"/>
      <c r="O51" s="119">
        <v>0</v>
      </c>
      <c r="P51" s="118"/>
      <c r="Q51" s="125" t="e">
        <f>M51/$F$45</f>
        <v>#DIV/0!</v>
      </c>
      <c r="R51" s="118"/>
      <c r="S51" s="124">
        <f>I51-M51-U51</f>
        <v>0</v>
      </c>
      <c r="T51" s="118"/>
      <c r="U51" s="124">
        <f>Devis!G5</f>
        <v>0</v>
      </c>
      <c r="V51" s="113"/>
      <c r="W51" s="126" t="e">
        <f>U51/$F$45</f>
        <v>#DIV/0!</v>
      </c>
    </row>
    <row r="52" spans="1:23" s="94" customFormat="1" ht="9">
      <c r="A52" s="198" t="s">
        <v>394</v>
      </c>
      <c r="B52" s="198"/>
      <c r="C52" s="198"/>
      <c r="D52" s="131">
        <f>Devis!E6</f>
        <v>0</v>
      </c>
      <c r="E52" s="114"/>
      <c r="F52" s="194"/>
      <c r="G52" s="194"/>
      <c r="H52" s="113"/>
      <c r="I52" s="127">
        <f>D52</f>
        <v>0</v>
      </c>
      <c r="J52" s="118"/>
      <c r="K52" s="128" t="e">
        <f>I52/$F$45</f>
        <v>#DIV/0!</v>
      </c>
      <c r="L52" s="115"/>
      <c r="M52" s="124">
        <f>IF(O52&gt;0,(I52*O52),0)</f>
        <v>0</v>
      </c>
      <c r="N52" s="113"/>
      <c r="O52" s="119">
        <v>0</v>
      </c>
      <c r="P52" s="118"/>
      <c r="Q52" s="125" t="e">
        <f>M52/$F$45</f>
        <v>#DIV/0!</v>
      </c>
      <c r="R52" s="118"/>
      <c r="S52" s="124">
        <f>I52-M52-U52</f>
        <v>0</v>
      </c>
      <c r="T52" s="118"/>
      <c r="U52" s="124">
        <f>Devis!G6</f>
        <v>0</v>
      </c>
      <c r="V52" s="113"/>
      <c r="W52" s="126" t="e">
        <f>U52/$F$45</f>
        <v>#DIV/0!</v>
      </c>
    </row>
    <row r="53" spans="1:23" s="94" customFormat="1" ht="9">
      <c r="A53" s="198" t="s">
        <v>395</v>
      </c>
      <c r="B53" s="198"/>
      <c r="C53" s="198"/>
      <c r="D53" s="131">
        <f>Devis!E9+Devis!E10+Devis!E11</f>
        <v>0</v>
      </c>
      <c r="E53" s="114"/>
      <c r="F53" s="194"/>
      <c r="G53" s="194"/>
      <c r="H53" s="113"/>
      <c r="I53" s="127">
        <f>D53</f>
        <v>0</v>
      </c>
      <c r="J53" s="118"/>
      <c r="K53" s="128" t="e">
        <f>I53/$F$45</f>
        <v>#DIV/0!</v>
      </c>
      <c r="L53" s="115"/>
      <c r="M53" s="124">
        <f>IF(O53&gt;0,(I53*O53),0)</f>
        <v>0</v>
      </c>
      <c r="N53" s="113"/>
      <c r="O53" s="119">
        <v>0</v>
      </c>
      <c r="P53" s="118"/>
      <c r="Q53" s="125" t="e">
        <f>M53/$F$45</f>
        <v>#DIV/0!</v>
      </c>
      <c r="R53" s="118"/>
      <c r="S53" s="124">
        <f>I53-M53-U53</f>
        <v>0</v>
      </c>
      <c r="T53" s="118"/>
      <c r="U53" s="124">
        <f>Devis!G9+Devis!G10+Devis!G11</f>
        <v>0</v>
      </c>
      <c r="V53" s="113"/>
      <c r="W53" s="126" t="e">
        <f>U53/$F$45</f>
        <v>#DIV/0!</v>
      </c>
    </row>
    <row r="54" spans="1:23" s="94" customFormat="1" ht="9">
      <c r="A54" s="198" t="s">
        <v>474</v>
      </c>
      <c r="B54" s="198"/>
      <c r="C54" s="198"/>
      <c r="D54" s="131">
        <f>Devis!E7</f>
        <v>0</v>
      </c>
      <c r="E54" s="117"/>
      <c r="F54" s="194"/>
      <c r="G54" s="194"/>
      <c r="H54" s="117"/>
      <c r="I54" s="127">
        <f>D54</f>
        <v>0</v>
      </c>
      <c r="J54" s="118"/>
      <c r="K54" s="128" t="e">
        <f>I54/$F$45</f>
        <v>#DIV/0!</v>
      </c>
      <c r="L54" s="115"/>
      <c r="M54" s="124">
        <f>IF(O54&gt;0,(I54*O54),0)</f>
        <v>0</v>
      </c>
      <c r="N54" s="113"/>
      <c r="O54" s="119">
        <v>0</v>
      </c>
      <c r="P54" s="118"/>
      <c r="Q54" s="125">
        <v>1</v>
      </c>
      <c r="R54" s="118"/>
      <c r="S54" s="124">
        <f>I54-M54-U54</f>
        <v>0</v>
      </c>
      <c r="T54" s="118"/>
      <c r="U54" s="124">
        <f>Devis!G7</f>
        <v>0</v>
      </c>
      <c r="V54" s="113"/>
      <c r="W54" s="126" t="e">
        <f>U54/$F$45</f>
        <v>#DIV/0!</v>
      </c>
    </row>
    <row r="55" spans="1:23" s="94" customFormat="1" ht="9">
      <c r="A55" s="198" t="s">
        <v>475</v>
      </c>
      <c r="B55" s="198"/>
      <c r="C55" s="198"/>
      <c r="D55" s="131">
        <f>Devis!E8</f>
        <v>0</v>
      </c>
      <c r="E55" s="114"/>
      <c r="F55" s="194"/>
      <c r="G55" s="194"/>
      <c r="H55" s="113"/>
      <c r="I55" s="127">
        <f>D55</f>
        <v>0</v>
      </c>
      <c r="J55" s="118"/>
      <c r="K55" s="128" t="e">
        <f>I55/$F$45</f>
        <v>#DIV/0!</v>
      </c>
      <c r="L55" s="115"/>
      <c r="M55" s="124">
        <f>IF(O55&gt;0,(I55*O55),0)</f>
        <v>0</v>
      </c>
      <c r="N55" s="113"/>
      <c r="O55" s="119">
        <v>0</v>
      </c>
      <c r="P55" s="118"/>
      <c r="Q55" s="125" t="e">
        <f>M55/$F$45</f>
        <v>#DIV/0!</v>
      </c>
      <c r="R55" s="118"/>
      <c r="S55" s="124">
        <f>I55-M55-U55</f>
        <v>0</v>
      </c>
      <c r="T55" s="118"/>
      <c r="U55" s="124">
        <f>Devis!G8</f>
        <v>0</v>
      </c>
      <c r="V55" s="113"/>
      <c r="W55" s="126" t="e">
        <f>U55/$F$45</f>
        <v>#DIV/0!</v>
      </c>
    </row>
    <row r="56" spans="2:23" s="94" customFormat="1" ht="3" customHeight="1">
      <c r="B56" s="104"/>
      <c r="E56" s="104"/>
      <c r="F56" s="194"/>
      <c r="G56" s="194"/>
      <c r="H56" s="104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</row>
    <row r="57" spans="2:23" s="94" customFormat="1" ht="9">
      <c r="B57" s="104"/>
      <c r="E57" s="104"/>
      <c r="F57" s="192" t="s">
        <v>480</v>
      </c>
      <c r="G57" s="192"/>
      <c r="H57" s="104"/>
      <c r="I57" s="120">
        <f>SUM(I51:I55)</f>
        <v>0</v>
      </c>
      <c r="J57" s="115"/>
      <c r="K57" s="130" t="e">
        <f>I57/$F$45</f>
        <v>#DIV/0!</v>
      </c>
      <c r="L57" s="115"/>
      <c r="M57" s="120">
        <f>SUM(M51:M55)</f>
        <v>0</v>
      </c>
      <c r="N57" s="121"/>
      <c r="O57" s="122" t="e">
        <f>M57/I57</f>
        <v>#DIV/0!</v>
      </c>
      <c r="P57" s="121"/>
      <c r="Q57" s="122" t="e">
        <f>M57/F45</f>
        <v>#DIV/0!</v>
      </c>
      <c r="R57" s="121"/>
      <c r="S57" s="120">
        <f>SUM(S51:S55)</f>
        <v>0</v>
      </c>
      <c r="T57" s="121"/>
      <c r="U57" s="120">
        <f>SUM(U51:U55)</f>
        <v>0</v>
      </c>
      <c r="V57" s="121"/>
      <c r="W57" s="122" t="e">
        <f>U57/F45</f>
        <v>#DIV/0!</v>
      </c>
    </row>
    <row r="58" spans="1:8" s="94" customFormat="1" ht="9">
      <c r="A58" s="196" t="s">
        <v>412</v>
      </c>
      <c r="B58" s="196"/>
      <c r="C58" s="196"/>
      <c r="E58" s="104"/>
      <c r="F58" s="104"/>
      <c r="G58" s="104"/>
      <c r="H58" s="104"/>
    </row>
    <row r="59" spans="1:8" s="94" customFormat="1" ht="9">
      <c r="A59" s="200" t="s">
        <v>459</v>
      </c>
      <c r="B59" s="200"/>
      <c r="C59" s="200"/>
      <c r="D59" s="80"/>
      <c r="E59" s="93"/>
      <c r="F59" s="93"/>
      <c r="G59" s="93"/>
      <c r="H59" s="93"/>
    </row>
    <row r="60" spans="1:23" s="94" customFormat="1" ht="9">
      <c r="A60" s="197" t="s">
        <v>481</v>
      </c>
      <c r="B60" s="197"/>
      <c r="C60" s="197"/>
      <c r="D60" s="150">
        <f>SUM(Devis!E18:E31)</f>
        <v>0</v>
      </c>
      <c r="E60" s="151"/>
      <c r="F60" s="194"/>
      <c r="G60" s="194"/>
      <c r="H60" s="113"/>
      <c r="I60" s="124">
        <f>D60</f>
        <v>0</v>
      </c>
      <c r="J60" s="118"/>
      <c r="K60" s="128" t="e">
        <f>I60/$F$45</f>
        <v>#DIV/0!</v>
      </c>
      <c r="L60" s="115"/>
      <c r="M60" s="124">
        <f>IF(O60&gt;0,(I60*O60),0)</f>
        <v>0</v>
      </c>
      <c r="N60" s="113"/>
      <c r="O60" s="119">
        <v>0</v>
      </c>
      <c r="P60" s="118"/>
      <c r="Q60" s="125" t="e">
        <f>M60/$F$45</f>
        <v>#DIV/0!</v>
      </c>
      <c r="R60" s="118"/>
      <c r="S60" s="124">
        <f>I60-M60-U60</f>
        <v>0</v>
      </c>
      <c r="T60" s="118"/>
      <c r="U60" s="124">
        <f>SUM(Devis!G18:G31)</f>
        <v>0</v>
      </c>
      <c r="V60" s="113"/>
      <c r="W60" s="126" t="e">
        <f>U60/$F$45</f>
        <v>#DIV/0!</v>
      </c>
    </row>
    <row r="61" spans="1:23" s="94" customFormat="1" ht="9">
      <c r="A61" s="198" t="s">
        <v>482</v>
      </c>
      <c r="B61" s="198"/>
      <c r="C61" s="198"/>
      <c r="D61" s="150">
        <f>SUM(Devis!E34:E47)</f>
        <v>0</v>
      </c>
      <c r="E61" s="151"/>
      <c r="F61" s="194"/>
      <c r="G61" s="194"/>
      <c r="H61" s="113"/>
      <c r="I61" s="127">
        <f>D61</f>
        <v>0</v>
      </c>
      <c r="J61" s="118"/>
      <c r="K61" s="129" t="e">
        <f>I61/$F$45</f>
        <v>#DIV/0!</v>
      </c>
      <c r="L61" s="115"/>
      <c r="M61" s="124">
        <f>IF(O61&gt;0,(I61*O61),0)</f>
        <v>0</v>
      </c>
      <c r="N61" s="113"/>
      <c r="O61" s="119">
        <v>0</v>
      </c>
      <c r="P61" s="118"/>
      <c r="Q61" s="125" t="e">
        <f>M61/$F$45</f>
        <v>#DIV/0!</v>
      </c>
      <c r="R61" s="118"/>
      <c r="S61" s="124">
        <f>I61-M61-U61</f>
        <v>0</v>
      </c>
      <c r="T61" s="118"/>
      <c r="U61" s="124">
        <f>SUM(Devis!G34:G47)</f>
        <v>0</v>
      </c>
      <c r="V61" s="113"/>
      <c r="W61" s="126" t="e">
        <f>U61/$F$45</f>
        <v>#DIV/0!</v>
      </c>
    </row>
    <row r="62" spans="1:23" s="94" customFormat="1" ht="9">
      <c r="A62" s="198" t="s">
        <v>483</v>
      </c>
      <c r="B62" s="198"/>
      <c r="C62" s="198"/>
      <c r="D62" s="150">
        <f>SUM(Devis!E50:E63)</f>
        <v>0</v>
      </c>
      <c r="E62" s="151"/>
      <c r="F62" s="194"/>
      <c r="G62" s="194"/>
      <c r="H62" s="113"/>
      <c r="I62" s="127">
        <f>D62</f>
        <v>0</v>
      </c>
      <c r="J62" s="118"/>
      <c r="K62" s="129" t="e">
        <f>I62/$F$45</f>
        <v>#DIV/0!</v>
      </c>
      <c r="L62" s="115"/>
      <c r="M62" s="124">
        <f>IF(O62&gt;0,(I62*O62),0)</f>
        <v>0</v>
      </c>
      <c r="N62" s="113"/>
      <c r="O62" s="119">
        <v>0</v>
      </c>
      <c r="P62" s="118"/>
      <c r="Q62" s="125" t="e">
        <f>M62/$F$45</f>
        <v>#DIV/0!</v>
      </c>
      <c r="R62" s="118"/>
      <c r="S62" s="124">
        <f>I62-M62-U62</f>
        <v>0</v>
      </c>
      <c r="T62" s="118"/>
      <c r="U62" s="124">
        <f>SUM(Devis!G50:G63)</f>
        <v>0</v>
      </c>
      <c r="V62" s="113"/>
      <c r="W62" s="126" t="e">
        <f>U62/$F$45</f>
        <v>#DIV/0!</v>
      </c>
    </row>
    <row r="63" spans="1:23" s="94" customFormat="1" ht="9">
      <c r="A63" s="198" t="s">
        <v>484</v>
      </c>
      <c r="B63" s="198"/>
      <c r="C63" s="198"/>
      <c r="D63" s="150">
        <f>SUM(Devis!E68:E81)</f>
        <v>0</v>
      </c>
      <c r="E63" s="152"/>
      <c r="F63" s="194"/>
      <c r="G63" s="194"/>
      <c r="H63" s="117"/>
      <c r="I63" s="127">
        <f>D63</f>
        <v>0</v>
      </c>
      <c r="J63" s="118"/>
      <c r="K63" s="129" t="e">
        <f>I63/$F$45</f>
        <v>#DIV/0!</v>
      </c>
      <c r="L63" s="115"/>
      <c r="M63" s="124">
        <f>IF(O63&gt;0,(I63*O63),0)</f>
        <v>0</v>
      </c>
      <c r="N63" s="113"/>
      <c r="O63" s="119">
        <v>0</v>
      </c>
      <c r="P63" s="118"/>
      <c r="Q63" s="125" t="e">
        <f>M63/$F$45</f>
        <v>#DIV/0!</v>
      </c>
      <c r="R63" s="118"/>
      <c r="S63" s="124">
        <f>I63-M63-U63</f>
        <v>0</v>
      </c>
      <c r="T63" s="118"/>
      <c r="U63" s="124">
        <f>SUM(Devis!G68:G81)</f>
        <v>0</v>
      </c>
      <c r="V63" s="113"/>
      <c r="W63" s="126" t="e">
        <f>U63/$F$45</f>
        <v>#DIV/0!</v>
      </c>
    </row>
    <row r="64" spans="2:23" s="94" customFormat="1" ht="3" customHeight="1">
      <c r="B64" s="104"/>
      <c r="E64" s="104"/>
      <c r="F64" s="194"/>
      <c r="G64" s="194"/>
      <c r="H64" s="104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</row>
    <row r="65" spans="2:23" s="94" customFormat="1" ht="9">
      <c r="B65" s="104"/>
      <c r="E65" s="104"/>
      <c r="F65" s="199" t="s">
        <v>485</v>
      </c>
      <c r="G65" s="199"/>
      <c r="H65" s="104"/>
      <c r="I65" s="120">
        <f>SUM(I60:I64)</f>
        <v>0</v>
      </c>
      <c r="J65" s="115"/>
      <c r="K65" s="130" t="e">
        <f>I65/$F$45</f>
        <v>#DIV/0!</v>
      </c>
      <c r="L65" s="115"/>
      <c r="M65" s="120">
        <f>SUM(M60:M64)</f>
        <v>0</v>
      </c>
      <c r="N65" s="121"/>
      <c r="O65" s="122" t="e">
        <f>M65/I65</f>
        <v>#DIV/0!</v>
      </c>
      <c r="P65" s="121"/>
      <c r="Q65" s="122" t="e">
        <f>M65/$F$45</f>
        <v>#DIV/0!</v>
      </c>
      <c r="R65" s="121"/>
      <c r="S65" s="120">
        <f>SUM(S60:S64)</f>
        <v>0</v>
      </c>
      <c r="T65" s="121"/>
      <c r="U65" s="120">
        <f>SUM(U60:U64)</f>
        <v>0</v>
      </c>
      <c r="V65" s="121"/>
      <c r="W65" s="122" t="e">
        <f>U65/$F$45</f>
        <v>#DIV/0!</v>
      </c>
    </row>
    <row r="66" spans="1:8" s="94" customFormat="1" ht="9">
      <c r="A66" s="200" t="s">
        <v>460</v>
      </c>
      <c r="B66" s="200"/>
      <c r="C66" s="200"/>
      <c r="D66" s="80"/>
      <c r="E66" s="93"/>
      <c r="F66" s="93"/>
      <c r="G66" s="93"/>
      <c r="H66" s="93"/>
    </row>
    <row r="67" spans="1:23" s="94" customFormat="1" ht="9">
      <c r="A67" s="197" t="s">
        <v>486</v>
      </c>
      <c r="B67" s="197"/>
      <c r="C67" s="197"/>
      <c r="D67" s="150">
        <f>Devis!E104</f>
        <v>0</v>
      </c>
      <c r="E67" s="151"/>
      <c r="F67" s="194"/>
      <c r="G67" s="194"/>
      <c r="H67" s="113"/>
      <c r="I67" s="124">
        <f aca="true" t="shared" si="0" ref="I67:I78">D67</f>
        <v>0</v>
      </c>
      <c r="J67" s="118"/>
      <c r="K67" s="128" t="e">
        <f aca="true" t="shared" si="1" ref="K67:K78">I67/$F$45</f>
        <v>#DIV/0!</v>
      </c>
      <c r="L67" s="115"/>
      <c r="M67" s="124">
        <f aca="true" t="shared" si="2" ref="M67:M78">IF(O67&gt;0,(I67*O67),0)</f>
        <v>0</v>
      </c>
      <c r="N67" s="113"/>
      <c r="O67" s="119">
        <v>0</v>
      </c>
      <c r="P67" s="118"/>
      <c r="Q67" s="125" t="e">
        <f aca="true" t="shared" si="3" ref="Q67:Q78">M67/$F$45</f>
        <v>#DIV/0!</v>
      </c>
      <c r="R67" s="118"/>
      <c r="S67" s="124">
        <f aca="true" t="shared" si="4" ref="S67:S78">I67-M67-U67</f>
        <v>0</v>
      </c>
      <c r="T67" s="118"/>
      <c r="U67" s="124">
        <f>Devis!G104</f>
        <v>0</v>
      </c>
      <c r="V67" s="113"/>
      <c r="W67" s="126" t="e">
        <f aca="true" t="shared" si="5" ref="W67:W78">U67/$F$45</f>
        <v>#DIV/0!</v>
      </c>
    </row>
    <row r="68" spans="1:23" s="94" customFormat="1" ht="9">
      <c r="A68" s="198" t="s">
        <v>487</v>
      </c>
      <c r="B68" s="198"/>
      <c r="C68" s="198"/>
      <c r="D68" s="150">
        <f>Devis!E116</f>
        <v>0</v>
      </c>
      <c r="E68" s="151"/>
      <c r="F68" s="194"/>
      <c r="G68" s="194"/>
      <c r="H68" s="113"/>
      <c r="I68" s="127">
        <f t="shared" si="0"/>
        <v>0</v>
      </c>
      <c r="J68" s="118"/>
      <c r="K68" s="129" t="e">
        <f t="shared" si="1"/>
        <v>#DIV/0!</v>
      </c>
      <c r="L68" s="115"/>
      <c r="M68" s="124">
        <f t="shared" si="2"/>
        <v>0</v>
      </c>
      <c r="N68" s="113"/>
      <c r="O68" s="119">
        <v>0</v>
      </c>
      <c r="P68" s="118"/>
      <c r="Q68" s="125" t="e">
        <f t="shared" si="3"/>
        <v>#DIV/0!</v>
      </c>
      <c r="R68" s="118"/>
      <c r="S68" s="124">
        <f t="shared" si="4"/>
        <v>0</v>
      </c>
      <c r="T68" s="118"/>
      <c r="U68" s="124">
        <f>Devis!G116</f>
        <v>0</v>
      </c>
      <c r="V68" s="113"/>
      <c r="W68" s="126" t="e">
        <f t="shared" si="5"/>
        <v>#DIV/0!</v>
      </c>
    </row>
    <row r="69" spans="1:23" s="94" customFormat="1" ht="9">
      <c r="A69" s="198" t="s">
        <v>497</v>
      </c>
      <c r="B69" s="198"/>
      <c r="C69" s="198"/>
      <c r="D69" s="150">
        <f>Devis!E131</f>
        <v>0</v>
      </c>
      <c r="E69" s="151"/>
      <c r="F69" s="194"/>
      <c r="G69" s="194"/>
      <c r="H69" s="113"/>
      <c r="I69" s="127">
        <f t="shared" si="0"/>
        <v>0</v>
      </c>
      <c r="J69" s="118"/>
      <c r="K69" s="129" t="e">
        <f t="shared" si="1"/>
        <v>#DIV/0!</v>
      </c>
      <c r="L69" s="115"/>
      <c r="M69" s="124">
        <f t="shared" si="2"/>
        <v>0</v>
      </c>
      <c r="N69" s="113"/>
      <c r="O69" s="119">
        <v>0</v>
      </c>
      <c r="P69" s="118"/>
      <c r="Q69" s="125" t="e">
        <f t="shared" si="3"/>
        <v>#DIV/0!</v>
      </c>
      <c r="R69" s="118"/>
      <c r="S69" s="124">
        <f t="shared" si="4"/>
        <v>0</v>
      </c>
      <c r="T69" s="118"/>
      <c r="U69" s="124">
        <f>Devis!G131</f>
        <v>0</v>
      </c>
      <c r="V69" s="113"/>
      <c r="W69" s="126" t="e">
        <f t="shared" si="5"/>
        <v>#DIV/0!</v>
      </c>
    </row>
    <row r="70" spans="1:23" s="94" customFormat="1" ht="9">
      <c r="A70" s="198" t="s">
        <v>488</v>
      </c>
      <c r="B70" s="198"/>
      <c r="C70" s="198"/>
      <c r="D70" s="150">
        <f>Devis!E141</f>
        <v>0</v>
      </c>
      <c r="E70" s="152"/>
      <c r="F70" s="194"/>
      <c r="G70" s="194"/>
      <c r="H70" s="117"/>
      <c r="I70" s="127">
        <f t="shared" si="0"/>
        <v>0</v>
      </c>
      <c r="J70" s="118"/>
      <c r="K70" s="129" t="e">
        <f t="shared" si="1"/>
        <v>#DIV/0!</v>
      </c>
      <c r="L70" s="115"/>
      <c r="M70" s="124">
        <f t="shared" si="2"/>
        <v>0</v>
      </c>
      <c r="N70" s="113"/>
      <c r="O70" s="119">
        <v>0</v>
      </c>
      <c r="P70" s="118"/>
      <c r="Q70" s="125" t="e">
        <f t="shared" si="3"/>
        <v>#DIV/0!</v>
      </c>
      <c r="R70" s="118"/>
      <c r="S70" s="124">
        <f t="shared" si="4"/>
        <v>0</v>
      </c>
      <c r="T70" s="118"/>
      <c r="U70" s="124">
        <f>Devis!G141</f>
        <v>0</v>
      </c>
      <c r="V70" s="113"/>
      <c r="W70" s="126" t="e">
        <f t="shared" si="5"/>
        <v>#DIV/0!</v>
      </c>
    </row>
    <row r="71" spans="1:23" s="94" customFormat="1" ht="9">
      <c r="A71" s="198" t="s">
        <v>489</v>
      </c>
      <c r="B71" s="198"/>
      <c r="C71" s="198"/>
      <c r="D71" s="150">
        <f>Devis!E149</f>
        <v>0</v>
      </c>
      <c r="E71" s="151"/>
      <c r="F71" s="194"/>
      <c r="G71" s="194"/>
      <c r="H71" s="113"/>
      <c r="I71" s="127">
        <f t="shared" si="0"/>
        <v>0</v>
      </c>
      <c r="J71" s="118"/>
      <c r="K71" s="129" t="e">
        <f t="shared" si="1"/>
        <v>#DIV/0!</v>
      </c>
      <c r="L71" s="115"/>
      <c r="M71" s="124">
        <f t="shared" si="2"/>
        <v>0</v>
      </c>
      <c r="N71" s="113"/>
      <c r="O71" s="119">
        <v>0</v>
      </c>
      <c r="P71" s="118"/>
      <c r="Q71" s="125" t="e">
        <f t="shared" si="3"/>
        <v>#DIV/0!</v>
      </c>
      <c r="R71" s="118"/>
      <c r="S71" s="124">
        <f t="shared" si="4"/>
        <v>0</v>
      </c>
      <c r="T71" s="118"/>
      <c r="U71" s="124">
        <f>Devis!G149</f>
        <v>0</v>
      </c>
      <c r="V71" s="113"/>
      <c r="W71" s="126" t="e">
        <f t="shared" si="5"/>
        <v>#DIV/0!</v>
      </c>
    </row>
    <row r="72" spans="1:23" s="94" customFormat="1" ht="9">
      <c r="A72" s="198" t="s">
        <v>490</v>
      </c>
      <c r="B72" s="198"/>
      <c r="C72" s="198"/>
      <c r="D72" s="150">
        <f>Devis!E163</f>
        <v>0</v>
      </c>
      <c r="E72" s="151"/>
      <c r="F72" s="194"/>
      <c r="G72" s="194"/>
      <c r="H72" s="113"/>
      <c r="I72" s="127">
        <f t="shared" si="0"/>
        <v>0</v>
      </c>
      <c r="J72" s="118"/>
      <c r="K72" s="129" t="e">
        <f t="shared" si="1"/>
        <v>#DIV/0!</v>
      </c>
      <c r="L72" s="115"/>
      <c r="M72" s="124">
        <f t="shared" si="2"/>
        <v>0</v>
      </c>
      <c r="N72" s="113"/>
      <c r="O72" s="119">
        <v>0</v>
      </c>
      <c r="P72" s="118"/>
      <c r="Q72" s="125" t="e">
        <f t="shared" si="3"/>
        <v>#DIV/0!</v>
      </c>
      <c r="R72" s="118"/>
      <c r="S72" s="124">
        <f t="shared" si="4"/>
        <v>0</v>
      </c>
      <c r="T72" s="118"/>
      <c r="U72" s="124">
        <f>Devis!G163</f>
        <v>0</v>
      </c>
      <c r="V72" s="113"/>
      <c r="W72" s="126" t="e">
        <f t="shared" si="5"/>
        <v>#DIV/0!</v>
      </c>
    </row>
    <row r="73" spans="1:23" s="94" customFormat="1" ht="9">
      <c r="A73" s="198" t="s">
        <v>491</v>
      </c>
      <c r="B73" s="198"/>
      <c r="C73" s="198"/>
      <c r="D73" s="150">
        <f>Devis!E177</f>
        <v>0</v>
      </c>
      <c r="E73" s="151"/>
      <c r="F73" s="194"/>
      <c r="G73" s="194"/>
      <c r="H73" s="113"/>
      <c r="I73" s="127">
        <f t="shared" si="0"/>
        <v>0</v>
      </c>
      <c r="J73" s="118"/>
      <c r="K73" s="129" t="e">
        <f t="shared" si="1"/>
        <v>#DIV/0!</v>
      </c>
      <c r="L73" s="115"/>
      <c r="M73" s="124">
        <f t="shared" si="2"/>
        <v>0</v>
      </c>
      <c r="N73" s="113"/>
      <c r="O73" s="119">
        <v>0</v>
      </c>
      <c r="P73" s="118"/>
      <c r="Q73" s="125" t="e">
        <f t="shared" si="3"/>
        <v>#DIV/0!</v>
      </c>
      <c r="R73" s="118"/>
      <c r="S73" s="124">
        <f t="shared" si="4"/>
        <v>0</v>
      </c>
      <c r="T73" s="118"/>
      <c r="U73" s="124">
        <f>Devis!G177</f>
        <v>0</v>
      </c>
      <c r="V73" s="113"/>
      <c r="W73" s="126" t="e">
        <f t="shared" si="5"/>
        <v>#DIV/0!</v>
      </c>
    </row>
    <row r="74" spans="1:23" s="94" customFormat="1" ht="9">
      <c r="A74" s="198" t="s">
        <v>492</v>
      </c>
      <c r="B74" s="198"/>
      <c r="C74" s="198"/>
      <c r="D74" s="150">
        <f>Devis!E206</f>
        <v>0</v>
      </c>
      <c r="E74" s="151"/>
      <c r="F74" s="194"/>
      <c r="G74" s="194"/>
      <c r="H74" s="113"/>
      <c r="I74" s="127">
        <f t="shared" si="0"/>
        <v>0</v>
      </c>
      <c r="J74" s="118"/>
      <c r="K74" s="129" t="e">
        <f t="shared" si="1"/>
        <v>#DIV/0!</v>
      </c>
      <c r="L74" s="115"/>
      <c r="M74" s="124">
        <f t="shared" si="2"/>
        <v>0</v>
      </c>
      <c r="N74" s="113"/>
      <c r="O74" s="119">
        <v>0</v>
      </c>
      <c r="P74" s="118"/>
      <c r="Q74" s="125" t="e">
        <f t="shared" si="3"/>
        <v>#DIV/0!</v>
      </c>
      <c r="R74" s="118"/>
      <c r="S74" s="124">
        <f t="shared" si="4"/>
        <v>0</v>
      </c>
      <c r="T74" s="118"/>
      <c r="U74" s="124">
        <f>Devis!G206</f>
        <v>0</v>
      </c>
      <c r="V74" s="113"/>
      <c r="W74" s="126" t="e">
        <f t="shared" si="5"/>
        <v>#DIV/0!</v>
      </c>
    </row>
    <row r="75" spans="1:23" s="94" customFormat="1" ht="9">
      <c r="A75" s="198" t="s">
        <v>493</v>
      </c>
      <c r="B75" s="198"/>
      <c r="C75" s="198"/>
      <c r="D75" s="150">
        <f>Devis!E221</f>
        <v>0</v>
      </c>
      <c r="E75" s="151"/>
      <c r="F75" s="194"/>
      <c r="G75" s="194"/>
      <c r="H75" s="113"/>
      <c r="I75" s="127">
        <f t="shared" si="0"/>
        <v>0</v>
      </c>
      <c r="J75" s="118"/>
      <c r="K75" s="129" t="e">
        <f t="shared" si="1"/>
        <v>#DIV/0!</v>
      </c>
      <c r="L75" s="115"/>
      <c r="M75" s="124">
        <f t="shared" si="2"/>
        <v>0</v>
      </c>
      <c r="N75" s="113"/>
      <c r="O75" s="119">
        <v>0</v>
      </c>
      <c r="P75" s="118"/>
      <c r="Q75" s="125" t="e">
        <f t="shared" si="3"/>
        <v>#DIV/0!</v>
      </c>
      <c r="R75" s="118"/>
      <c r="S75" s="124">
        <f t="shared" si="4"/>
        <v>0</v>
      </c>
      <c r="T75" s="118"/>
      <c r="U75" s="124">
        <f>Devis!G221</f>
        <v>0</v>
      </c>
      <c r="V75" s="113"/>
      <c r="W75" s="126" t="e">
        <f t="shared" si="5"/>
        <v>#DIV/0!</v>
      </c>
    </row>
    <row r="76" spans="1:23" s="94" customFormat="1" ht="9">
      <c r="A76" s="198" t="s">
        <v>494</v>
      </c>
      <c r="B76" s="198"/>
      <c r="C76" s="198"/>
      <c r="D76" s="150">
        <f>Devis!E236</f>
        <v>0</v>
      </c>
      <c r="E76" s="151"/>
      <c r="F76" s="194"/>
      <c r="G76" s="194"/>
      <c r="H76" s="113"/>
      <c r="I76" s="127">
        <f t="shared" si="0"/>
        <v>0</v>
      </c>
      <c r="J76" s="118"/>
      <c r="K76" s="129" t="e">
        <f t="shared" si="1"/>
        <v>#DIV/0!</v>
      </c>
      <c r="L76" s="115"/>
      <c r="M76" s="124">
        <f t="shared" si="2"/>
        <v>0</v>
      </c>
      <c r="N76" s="113"/>
      <c r="O76" s="119">
        <v>0</v>
      </c>
      <c r="P76" s="118"/>
      <c r="Q76" s="125" t="e">
        <f t="shared" si="3"/>
        <v>#DIV/0!</v>
      </c>
      <c r="R76" s="118"/>
      <c r="S76" s="124">
        <f t="shared" si="4"/>
        <v>0</v>
      </c>
      <c r="T76" s="118"/>
      <c r="U76" s="124">
        <f>Devis!G236</f>
        <v>0</v>
      </c>
      <c r="V76" s="113"/>
      <c r="W76" s="126" t="e">
        <f t="shared" si="5"/>
        <v>#DIV/0!</v>
      </c>
    </row>
    <row r="77" spans="1:23" s="94" customFormat="1" ht="9">
      <c r="A77" s="198" t="s">
        <v>495</v>
      </c>
      <c r="B77" s="198"/>
      <c r="C77" s="198"/>
      <c r="D77" s="150">
        <f>Devis!E254</f>
        <v>0</v>
      </c>
      <c r="E77" s="151"/>
      <c r="F77" s="194"/>
      <c r="G77" s="194"/>
      <c r="H77" s="113"/>
      <c r="I77" s="127">
        <f t="shared" si="0"/>
        <v>0</v>
      </c>
      <c r="J77" s="118"/>
      <c r="K77" s="129" t="e">
        <f t="shared" si="1"/>
        <v>#DIV/0!</v>
      </c>
      <c r="L77" s="115"/>
      <c r="M77" s="124">
        <f t="shared" si="2"/>
        <v>0</v>
      </c>
      <c r="N77" s="113"/>
      <c r="O77" s="119">
        <v>0</v>
      </c>
      <c r="P77" s="118"/>
      <c r="Q77" s="125" t="e">
        <f t="shared" si="3"/>
        <v>#DIV/0!</v>
      </c>
      <c r="R77" s="118"/>
      <c r="S77" s="124">
        <f t="shared" si="4"/>
        <v>0</v>
      </c>
      <c r="T77" s="118"/>
      <c r="U77" s="124">
        <f>Devis!G254</f>
        <v>0</v>
      </c>
      <c r="V77" s="113"/>
      <c r="W77" s="126" t="e">
        <f t="shared" si="5"/>
        <v>#DIV/0!</v>
      </c>
    </row>
    <row r="78" spans="1:23" s="94" customFormat="1" ht="9">
      <c r="A78" s="198" t="s">
        <v>496</v>
      </c>
      <c r="B78" s="198"/>
      <c r="C78" s="198"/>
      <c r="D78" s="150">
        <f>Devis!E265</f>
        <v>0</v>
      </c>
      <c r="E78" s="151"/>
      <c r="F78" s="194"/>
      <c r="G78" s="194"/>
      <c r="H78" s="113"/>
      <c r="I78" s="127">
        <f t="shared" si="0"/>
        <v>0</v>
      </c>
      <c r="J78" s="118"/>
      <c r="K78" s="129" t="e">
        <f t="shared" si="1"/>
        <v>#DIV/0!</v>
      </c>
      <c r="L78" s="115"/>
      <c r="M78" s="124">
        <f t="shared" si="2"/>
        <v>0</v>
      </c>
      <c r="N78" s="113"/>
      <c r="O78" s="119">
        <v>0</v>
      </c>
      <c r="P78" s="118"/>
      <c r="Q78" s="125" t="e">
        <f t="shared" si="3"/>
        <v>#DIV/0!</v>
      </c>
      <c r="R78" s="118"/>
      <c r="S78" s="124">
        <f t="shared" si="4"/>
        <v>0</v>
      </c>
      <c r="T78" s="118"/>
      <c r="U78" s="124">
        <f>Devis!G265</f>
        <v>0</v>
      </c>
      <c r="V78" s="113"/>
      <c r="W78" s="126" t="e">
        <f t="shared" si="5"/>
        <v>#DIV/0!</v>
      </c>
    </row>
    <row r="79" spans="2:8" s="94" customFormat="1" ht="3" customHeight="1">
      <c r="B79" s="104"/>
      <c r="E79" s="104"/>
      <c r="F79" s="104"/>
      <c r="G79" s="104"/>
      <c r="H79" s="104"/>
    </row>
    <row r="80" spans="2:23" s="94" customFormat="1" ht="9">
      <c r="B80" s="104"/>
      <c r="E80" s="104"/>
      <c r="F80" s="199" t="s">
        <v>485</v>
      </c>
      <c r="G80" s="199"/>
      <c r="H80" s="104"/>
      <c r="I80" s="120">
        <f>SUM(I67:I79)</f>
        <v>0</v>
      </c>
      <c r="J80" s="115"/>
      <c r="K80" s="130" t="e">
        <f>I80/$F$45</f>
        <v>#DIV/0!</v>
      </c>
      <c r="L80" s="115"/>
      <c r="M80" s="120">
        <f>SUM(M67:M79)</f>
        <v>0</v>
      </c>
      <c r="N80" s="121"/>
      <c r="O80" s="122" t="e">
        <f>M80/I80</f>
        <v>#DIV/0!</v>
      </c>
      <c r="P80" s="121"/>
      <c r="Q80" s="122" t="e">
        <f>M80/$F$45</f>
        <v>#DIV/0!</v>
      </c>
      <c r="R80" s="121"/>
      <c r="S80" s="120">
        <f>SUM(S67:S79)</f>
        <v>0</v>
      </c>
      <c r="T80" s="121"/>
      <c r="U80" s="120">
        <f>SUM(U67:U79)</f>
        <v>0</v>
      </c>
      <c r="V80" s="121"/>
      <c r="W80" s="122" t="e">
        <f>U80/$F$45</f>
        <v>#DIV/0!</v>
      </c>
    </row>
    <row r="81" spans="1:8" s="94" customFormat="1" ht="9">
      <c r="A81" s="200" t="s">
        <v>499</v>
      </c>
      <c r="B81" s="200"/>
      <c r="C81" s="200"/>
      <c r="D81" s="80"/>
      <c r="E81" s="93"/>
      <c r="F81" s="93"/>
      <c r="G81" s="93"/>
      <c r="H81" s="93"/>
    </row>
    <row r="82" spans="1:23" s="94" customFormat="1" ht="9">
      <c r="A82" s="197" t="s">
        <v>498</v>
      </c>
      <c r="B82" s="197"/>
      <c r="C82" s="197"/>
      <c r="D82" s="150">
        <f>Devis!E281</f>
        <v>0</v>
      </c>
      <c r="E82" s="151"/>
      <c r="F82" s="194"/>
      <c r="G82" s="194"/>
      <c r="H82" s="113"/>
      <c r="I82" s="124">
        <f aca="true" t="shared" si="6" ref="I82:I93">D82</f>
        <v>0</v>
      </c>
      <c r="J82" s="118"/>
      <c r="K82" s="128" t="e">
        <f aca="true" t="shared" si="7" ref="K82:K93">I82/$F$45</f>
        <v>#DIV/0!</v>
      </c>
      <c r="L82" s="115"/>
      <c r="M82" s="124">
        <f aca="true" t="shared" si="8" ref="M82:M93">IF(O82&gt;0,(I82*O82),0)</f>
        <v>0</v>
      </c>
      <c r="N82" s="113"/>
      <c r="O82" s="119">
        <v>0</v>
      </c>
      <c r="P82" s="118"/>
      <c r="Q82" s="125" t="e">
        <f aca="true" t="shared" si="9" ref="Q82:Q93">M82/$F$45</f>
        <v>#DIV/0!</v>
      </c>
      <c r="R82" s="118"/>
      <c r="S82" s="124">
        <f aca="true" t="shared" si="10" ref="S82:S93">I82-M82-U82</f>
        <v>0</v>
      </c>
      <c r="T82" s="118"/>
      <c r="U82" s="124">
        <f>Devis!G281</f>
        <v>0</v>
      </c>
      <c r="V82" s="113"/>
      <c r="W82" s="126" t="e">
        <f aca="true" t="shared" si="11" ref="W82:W93">U82/$F$45</f>
        <v>#DIV/0!</v>
      </c>
    </row>
    <row r="83" spans="1:23" s="94" customFormat="1" ht="9">
      <c r="A83" s="198" t="s">
        <v>500</v>
      </c>
      <c r="B83" s="198"/>
      <c r="C83" s="198"/>
      <c r="D83" s="150">
        <f>Devis!E296</f>
        <v>0</v>
      </c>
      <c r="E83" s="151"/>
      <c r="F83" s="194"/>
      <c r="G83" s="194"/>
      <c r="H83" s="113"/>
      <c r="I83" s="127">
        <f t="shared" si="6"/>
        <v>0</v>
      </c>
      <c r="J83" s="118"/>
      <c r="K83" s="129" t="e">
        <f t="shared" si="7"/>
        <v>#DIV/0!</v>
      </c>
      <c r="L83" s="115"/>
      <c r="M83" s="124">
        <f t="shared" si="8"/>
        <v>0</v>
      </c>
      <c r="N83" s="113"/>
      <c r="O83" s="119">
        <v>0</v>
      </c>
      <c r="P83" s="118"/>
      <c r="Q83" s="125" t="e">
        <f t="shared" si="9"/>
        <v>#DIV/0!</v>
      </c>
      <c r="R83" s="118"/>
      <c r="S83" s="124">
        <f t="shared" si="10"/>
        <v>0</v>
      </c>
      <c r="T83" s="118"/>
      <c r="U83" s="124">
        <f>Devis!G296</f>
        <v>0</v>
      </c>
      <c r="V83" s="113"/>
      <c r="W83" s="126" t="e">
        <f t="shared" si="11"/>
        <v>#DIV/0!</v>
      </c>
    </row>
    <row r="84" spans="1:23" s="94" customFormat="1" ht="9">
      <c r="A84" s="198" t="s">
        <v>501</v>
      </c>
      <c r="B84" s="198"/>
      <c r="C84" s="198"/>
      <c r="D84" s="150">
        <f>Devis!E393</f>
        <v>0</v>
      </c>
      <c r="E84" s="151"/>
      <c r="F84" s="194"/>
      <c r="G84" s="194"/>
      <c r="H84" s="113"/>
      <c r="I84" s="127">
        <f t="shared" si="6"/>
        <v>0</v>
      </c>
      <c r="J84" s="118"/>
      <c r="K84" s="129" t="e">
        <f t="shared" si="7"/>
        <v>#DIV/0!</v>
      </c>
      <c r="L84" s="115"/>
      <c r="M84" s="124">
        <f t="shared" si="8"/>
        <v>0</v>
      </c>
      <c r="N84" s="113"/>
      <c r="O84" s="119">
        <v>0</v>
      </c>
      <c r="P84" s="118"/>
      <c r="Q84" s="125" t="e">
        <f t="shared" si="9"/>
        <v>#DIV/0!</v>
      </c>
      <c r="R84" s="118"/>
      <c r="S84" s="124">
        <f t="shared" si="10"/>
        <v>0</v>
      </c>
      <c r="T84" s="118"/>
      <c r="U84" s="124">
        <f>Devis!G393</f>
        <v>0</v>
      </c>
      <c r="V84" s="113"/>
      <c r="W84" s="126" t="e">
        <f t="shared" si="11"/>
        <v>#DIV/0!</v>
      </c>
    </row>
    <row r="85" spans="1:23" s="94" customFormat="1" ht="9">
      <c r="A85" s="198" t="s">
        <v>503</v>
      </c>
      <c r="B85" s="198"/>
      <c r="C85" s="198"/>
      <c r="D85" s="150">
        <f>Devis!E460</f>
        <v>0</v>
      </c>
      <c r="E85" s="152"/>
      <c r="F85" s="194"/>
      <c r="G85" s="194"/>
      <c r="H85" s="117"/>
      <c r="I85" s="127">
        <f t="shared" si="6"/>
        <v>0</v>
      </c>
      <c r="J85" s="118"/>
      <c r="K85" s="129" t="e">
        <f t="shared" si="7"/>
        <v>#DIV/0!</v>
      </c>
      <c r="L85" s="115"/>
      <c r="M85" s="124">
        <f t="shared" si="8"/>
        <v>0</v>
      </c>
      <c r="N85" s="113"/>
      <c r="O85" s="119">
        <v>0</v>
      </c>
      <c r="P85" s="118"/>
      <c r="Q85" s="125" t="e">
        <f t="shared" si="9"/>
        <v>#DIV/0!</v>
      </c>
      <c r="R85" s="118"/>
      <c r="S85" s="124">
        <f t="shared" si="10"/>
        <v>0</v>
      </c>
      <c r="T85" s="118"/>
      <c r="U85" s="124">
        <f>Devis!G460</f>
        <v>0</v>
      </c>
      <c r="V85" s="113"/>
      <c r="W85" s="126" t="e">
        <f t="shared" si="11"/>
        <v>#DIV/0!</v>
      </c>
    </row>
    <row r="86" spans="1:23" s="94" customFormat="1" ht="9">
      <c r="A86" s="198" t="s">
        <v>504</v>
      </c>
      <c r="B86" s="198"/>
      <c r="C86" s="198"/>
      <c r="D86" s="150">
        <f>SUM(Devis!E464:E505,Devis!E530:E550)</f>
        <v>0</v>
      </c>
      <c r="E86" s="151"/>
      <c r="F86" s="194"/>
      <c r="G86" s="194"/>
      <c r="H86" s="113"/>
      <c r="I86" s="127">
        <f t="shared" si="6"/>
        <v>0</v>
      </c>
      <c r="J86" s="118"/>
      <c r="K86" s="129" t="e">
        <f t="shared" si="7"/>
        <v>#DIV/0!</v>
      </c>
      <c r="L86" s="115"/>
      <c r="M86" s="124">
        <f t="shared" si="8"/>
        <v>0</v>
      </c>
      <c r="N86" s="113"/>
      <c r="O86" s="119">
        <v>0</v>
      </c>
      <c r="P86" s="118"/>
      <c r="Q86" s="125" t="e">
        <f t="shared" si="9"/>
        <v>#DIV/0!</v>
      </c>
      <c r="R86" s="118"/>
      <c r="S86" s="124">
        <f t="shared" si="10"/>
        <v>0</v>
      </c>
      <c r="T86" s="118"/>
      <c r="U86" s="124">
        <f>SUM(Devis!G464:G505,Devis!G530:G550)</f>
        <v>0</v>
      </c>
      <c r="V86" s="113"/>
      <c r="W86" s="126" t="e">
        <f t="shared" si="11"/>
        <v>#DIV/0!</v>
      </c>
    </row>
    <row r="87" spans="1:23" s="94" customFormat="1" ht="9">
      <c r="A87" s="198" t="s">
        <v>505</v>
      </c>
      <c r="B87" s="198"/>
      <c r="C87" s="198"/>
      <c r="D87" s="150">
        <f>SUM(Devis!E508:E527)</f>
        <v>0</v>
      </c>
      <c r="E87" s="151"/>
      <c r="F87" s="194"/>
      <c r="G87" s="194"/>
      <c r="H87" s="113"/>
      <c r="I87" s="127">
        <f t="shared" si="6"/>
        <v>0</v>
      </c>
      <c r="J87" s="118"/>
      <c r="K87" s="129" t="e">
        <f t="shared" si="7"/>
        <v>#DIV/0!</v>
      </c>
      <c r="L87" s="115"/>
      <c r="M87" s="124">
        <f t="shared" si="8"/>
        <v>0</v>
      </c>
      <c r="N87" s="113"/>
      <c r="O87" s="119">
        <v>0</v>
      </c>
      <c r="P87" s="118"/>
      <c r="Q87" s="125" t="e">
        <f t="shared" si="9"/>
        <v>#DIV/0!</v>
      </c>
      <c r="R87" s="118"/>
      <c r="S87" s="124">
        <f t="shared" si="10"/>
        <v>0</v>
      </c>
      <c r="T87" s="118"/>
      <c r="U87" s="124">
        <f>SUM(Devis!G508:G527)</f>
        <v>0</v>
      </c>
      <c r="V87" s="113"/>
      <c r="W87" s="126" t="e">
        <f t="shared" si="11"/>
        <v>#DIV/0!</v>
      </c>
    </row>
    <row r="88" spans="1:23" s="94" customFormat="1" ht="9">
      <c r="A88" s="198" t="s">
        <v>506</v>
      </c>
      <c r="B88" s="198"/>
      <c r="C88" s="198"/>
      <c r="D88" s="150">
        <f>SUM(Devis!E553:E595)</f>
        <v>0</v>
      </c>
      <c r="E88" s="151"/>
      <c r="F88" s="194"/>
      <c r="G88" s="194"/>
      <c r="H88" s="113"/>
      <c r="I88" s="127">
        <f t="shared" si="6"/>
        <v>0</v>
      </c>
      <c r="J88" s="118"/>
      <c r="K88" s="129" t="e">
        <f t="shared" si="7"/>
        <v>#DIV/0!</v>
      </c>
      <c r="L88" s="115"/>
      <c r="M88" s="124">
        <f t="shared" si="8"/>
        <v>0</v>
      </c>
      <c r="N88" s="113"/>
      <c r="O88" s="119">
        <v>0</v>
      </c>
      <c r="P88" s="118"/>
      <c r="Q88" s="125" t="e">
        <f t="shared" si="9"/>
        <v>#DIV/0!</v>
      </c>
      <c r="R88" s="118"/>
      <c r="S88" s="124">
        <f t="shared" si="10"/>
        <v>0</v>
      </c>
      <c r="T88" s="118"/>
      <c r="U88" s="124">
        <f>SUM(Devis!G553:G595)</f>
        <v>0</v>
      </c>
      <c r="V88" s="113"/>
      <c r="W88" s="126" t="e">
        <f t="shared" si="11"/>
        <v>#DIV/0!</v>
      </c>
    </row>
    <row r="89" spans="1:23" s="94" customFormat="1" ht="9">
      <c r="A89" s="198" t="s">
        <v>507</v>
      </c>
      <c r="B89" s="198"/>
      <c r="C89" s="198"/>
      <c r="D89" s="150">
        <f>Devis!E619</f>
        <v>0</v>
      </c>
      <c r="E89" s="151"/>
      <c r="F89" s="194"/>
      <c r="G89" s="194"/>
      <c r="H89" s="113"/>
      <c r="I89" s="127">
        <f t="shared" si="6"/>
        <v>0</v>
      </c>
      <c r="J89" s="118"/>
      <c r="K89" s="129" t="e">
        <f t="shared" si="7"/>
        <v>#DIV/0!</v>
      </c>
      <c r="L89" s="115"/>
      <c r="M89" s="124">
        <f t="shared" si="8"/>
        <v>0</v>
      </c>
      <c r="N89" s="113"/>
      <c r="O89" s="119">
        <v>0</v>
      </c>
      <c r="P89" s="118"/>
      <c r="Q89" s="125" t="e">
        <f t="shared" si="9"/>
        <v>#DIV/0!</v>
      </c>
      <c r="R89" s="118"/>
      <c r="S89" s="124">
        <f t="shared" si="10"/>
        <v>0</v>
      </c>
      <c r="T89" s="118"/>
      <c r="U89" s="124">
        <f>Devis!G619</f>
        <v>0</v>
      </c>
      <c r="V89" s="113"/>
      <c r="W89" s="126" t="e">
        <f t="shared" si="11"/>
        <v>#DIV/0!</v>
      </c>
    </row>
    <row r="90" spans="1:23" s="94" customFormat="1" ht="9">
      <c r="A90" s="198" t="s">
        <v>508</v>
      </c>
      <c r="B90" s="198"/>
      <c r="C90" s="198"/>
      <c r="D90" s="150">
        <f>Devis!E677</f>
        <v>0</v>
      </c>
      <c r="E90" s="151"/>
      <c r="F90" s="194"/>
      <c r="G90" s="194"/>
      <c r="H90" s="113"/>
      <c r="I90" s="127">
        <f t="shared" si="6"/>
        <v>0</v>
      </c>
      <c r="J90" s="118"/>
      <c r="K90" s="129" t="e">
        <f t="shared" si="7"/>
        <v>#DIV/0!</v>
      </c>
      <c r="L90" s="115"/>
      <c r="M90" s="124">
        <f t="shared" si="8"/>
        <v>0</v>
      </c>
      <c r="N90" s="113"/>
      <c r="O90" s="119">
        <v>0</v>
      </c>
      <c r="P90" s="118"/>
      <c r="Q90" s="125" t="e">
        <f t="shared" si="9"/>
        <v>#DIV/0!</v>
      </c>
      <c r="R90" s="118"/>
      <c r="S90" s="124">
        <f t="shared" si="10"/>
        <v>0</v>
      </c>
      <c r="T90" s="118"/>
      <c r="U90" s="124">
        <f>Devis!G677</f>
        <v>0</v>
      </c>
      <c r="V90" s="113"/>
      <c r="W90" s="126" t="e">
        <f t="shared" si="11"/>
        <v>#DIV/0!</v>
      </c>
    </row>
    <row r="91" spans="1:23" s="94" customFormat="1" ht="9">
      <c r="A91" s="198" t="s">
        <v>509</v>
      </c>
      <c r="B91" s="198"/>
      <c r="C91" s="198"/>
      <c r="D91" s="150">
        <f>Devis!E706</f>
        <v>0</v>
      </c>
      <c r="E91" s="151"/>
      <c r="F91" s="194"/>
      <c r="G91" s="194"/>
      <c r="H91" s="113"/>
      <c r="I91" s="127">
        <f t="shared" si="6"/>
        <v>0</v>
      </c>
      <c r="J91" s="118"/>
      <c r="K91" s="129" t="e">
        <f t="shared" si="7"/>
        <v>#DIV/0!</v>
      </c>
      <c r="L91" s="115"/>
      <c r="M91" s="124">
        <f t="shared" si="8"/>
        <v>0</v>
      </c>
      <c r="N91" s="113"/>
      <c r="O91" s="119">
        <v>0</v>
      </c>
      <c r="P91" s="118"/>
      <c r="Q91" s="125" t="e">
        <f t="shared" si="9"/>
        <v>#DIV/0!</v>
      </c>
      <c r="R91" s="118"/>
      <c r="S91" s="124">
        <f t="shared" si="10"/>
        <v>0</v>
      </c>
      <c r="T91" s="118"/>
      <c r="U91" s="124">
        <f>Devis!G706</f>
        <v>0</v>
      </c>
      <c r="V91" s="113"/>
      <c r="W91" s="126" t="e">
        <f t="shared" si="11"/>
        <v>#DIV/0!</v>
      </c>
    </row>
    <row r="92" spans="1:23" s="94" customFormat="1" ht="9">
      <c r="A92" s="198" t="s">
        <v>510</v>
      </c>
      <c r="B92" s="198"/>
      <c r="C92" s="198"/>
      <c r="D92" s="150">
        <f>Devis!E728</f>
        <v>0</v>
      </c>
      <c r="E92" s="151"/>
      <c r="F92" s="194"/>
      <c r="G92" s="194"/>
      <c r="H92" s="113"/>
      <c r="I92" s="127">
        <f t="shared" si="6"/>
        <v>0</v>
      </c>
      <c r="J92" s="118"/>
      <c r="K92" s="129" t="e">
        <f t="shared" si="7"/>
        <v>#DIV/0!</v>
      </c>
      <c r="L92" s="115"/>
      <c r="M92" s="124">
        <f t="shared" si="8"/>
        <v>0</v>
      </c>
      <c r="N92" s="113"/>
      <c r="O92" s="119">
        <v>0</v>
      </c>
      <c r="P92" s="118"/>
      <c r="Q92" s="125" t="e">
        <f t="shared" si="9"/>
        <v>#DIV/0!</v>
      </c>
      <c r="R92" s="118"/>
      <c r="S92" s="124">
        <f t="shared" si="10"/>
        <v>0</v>
      </c>
      <c r="T92" s="118"/>
      <c r="U92" s="124">
        <f>Devis!G728</f>
        <v>0</v>
      </c>
      <c r="V92" s="113"/>
      <c r="W92" s="126" t="e">
        <f t="shared" si="11"/>
        <v>#DIV/0!</v>
      </c>
    </row>
    <row r="93" spans="1:23" s="94" customFormat="1" ht="9">
      <c r="A93" s="198" t="s">
        <v>511</v>
      </c>
      <c r="B93" s="198"/>
      <c r="C93" s="198"/>
      <c r="D93" s="150">
        <f>Devis!E739</f>
        <v>0</v>
      </c>
      <c r="E93" s="151"/>
      <c r="F93" s="194"/>
      <c r="G93" s="194"/>
      <c r="H93" s="113"/>
      <c r="I93" s="127">
        <f t="shared" si="6"/>
        <v>0</v>
      </c>
      <c r="J93" s="118"/>
      <c r="K93" s="129" t="e">
        <f t="shared" si="7"/>
        <v>#DIV/0!</v>
      </c>
      <c r="L93" s="115"/>
      <c r="M93" s="124">
        <f t="shared" si="8"/>
        <v>0</v>
      </c>
      <c r="N93" s="113"/>
      <c r="O93" s="119">
        <v>0</v>
      </c>
      <c r="P93" s="118"/>
      <c r="Q93" s="125" t="e">
        <f t="shared" si="9"/>
        <v>#DIV/0!</v>
      </c>
      <c r="R93" s="118"/>
      <c r="S93" s="124">
        <f t="shared" si="10"/>
        <v>0</v>
      </c>
      <c r="T93" s="118"/>
      <c r="U93" s="124">
        <f>Devis!G739</f>
        <v>0</v>
      </c>
      <c r="V93" s="113"/>
      <c r="W93" s="126" t="e">
        <f t="shared" si="11"/>
        <v>#DIV/0!</v>
      </c>
    </row>
    <row r="94" spans="2:8" s="94" customFormat="1" ht="3" customHeight="1">
      <c r="B94" s="104"/>
      <c r="E94" s="104"/>
      <c r="F94" s="104"/>
      <c r="G94" s="104"/>
      <c r="H94" s="104"/>
    </row>
    <row r="95" spans="2:23" s="94" customFormat="1" ht="9">
      <c r="B95" s="104"/>
      <c r="E95" s="104"/>
      <c r="F95" s="199" t="s">
        <v>485</v>
      </c>
      <c r="G95" s="199"/>
      <c r="H95" s="104"/>
      <c r="I95" s="120">
        <f>SUM(I82:I94)</f>
        <v>0</v>
      </c>
      <c r="J95" s="115"/>
      <c r="K95" s="130" t="e">
        <f>I95/$F$45</f>
        <v>#DIV/0!</v>
      </c>
      <c r="L95" s="115"/>
      <c r="M95" s="120">
        <f>SUM(M82:M94)</f>
        <v>0</v>
      </c>
      <c r="N95" s="121"/>
      <c r="O95" s="122" t="e">
        <f>M95/I95</f>
        <v>#DIV/0!</v>
      </c>
      <c r="P95" s="121"/>
      <c r="Q95" s="122" t="e">
        <f>M95/$F$45</f>
        <v>#DIV/0!</v>
      </c>
      <c r="R95" s="121"/>
      <c r="S95" s="120">
        <f>SUM(S82:S94)</f>
        <v>0</v>
      </c>
      <c r="T95" s="121"/>
      <c r="U95" s="120">
        <f>SUM(U82:U94)</f>
        <v>0</v>
      </c>
      <c r="V95" s="121"/>
      <c r="W95" s="122" t="e">
        <f>U95/$F$45</f>
        <v>#DIV/0!</v>
      </c>
    </row>
    <row r="96" spans="2:23" s="94" customFormat="1" ht="3" customHeight="1">
      <c r="B96" s="104"/>
      <c r="E96" s="104"/>
      <c r="F96" s="194"/>
      <c r="G96" s="194"/>
      <c r="H96" s="104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</row>
    <row r="97" spans="2:23" s="94" customFormat="1" ht="9">
      <c r="B97" s="104"/>
      <c r="E97" s="104"/>
      <c r="F97" s="192" t="s">
        <v>512</v>
      </c>
      <c r="G97" s="192"/>
      <c r="H97" s="104"/>
      <c r="I97" s="120">
        <f>SUM(I95,I80,I65)</f>
        <v>0</v>
      </c>
      <c r="J97" s="115"/>
      <c r="K97" s="130" t="e">
        <f>I97/$F$45</f>
        <v>#DIV/0!</v>
      </c>
      <c r="L97" s="115"/>
      <c r="M97" s="120">
        <f>SUM(M95,M80,M65)</f>
        <v>0</v>
      </c>
      <c r="N97" s="121"/>
      <c r="O97" s="122" t="e">
        <f>M97/I97</f>
        <v>#DIV/0!</v>
      </c>
      <c r="P97" s="121"/>
      <c r="Q97" s="122" t="e">
        <f>M97/$F$45</f>
        <v>#DIV/0!</v>
      </c>
      <c r="R97" s="121"/>
      <c r="S97" s="120">
        <f>SUM(S95,S80,S65)</f>
        <v>0</v>
      </c>
      <c r="T97" s="121"/>
      <c r="U97" s="120">
        <f>SUM(U95,U80,U65)</f>
        <v>0</v>
      </c>
      <c r="V97" s="121"/>
      <c r="W97" s="122" t="e">
        <f>U97/$F$45</f>
        <v>#DIV/0!</v>
      </c>
    </row>
    <row r="98" spans="1:8" s="94" customFormat="1" ht="9">
      <c r="A98" s="196" t="s">
        <v>514</v>
      </c>
      <c r="B98" s="196"/>
      <c r="C98" s="196"/>
      <c r="E98" s="104"/>
      <c r="F98" s="104"/>
      <c r="G98" s="104"/>
      <c r="H98" s="104"/>
    </row>
    <row r="99" spans="1:8" s="94" customFormat="1" ht="9">
      <c r="A99" s="200" t="s">
        <v>464</v>
      </c>
      <c r="B99" s="200"/>
      <c r="C99" s="200"/>
      <c r="D99" s="80"/>
      <c r="E99" s="93"/>
      <c r="F99" s="93"/>
      <c r="G99" s="93"/>
      <c r="H99" s="93"/>
    </row>
    <row r="100" spans="1:23" s="94" customFormat="1" ht="9">
      <c r="A100" s="197" t="s">
        <v>515</v>
      </c>
      <c r="B100" s="197"/>
      <c r="C100" s="197"/>
      <c r="D100" s="150">
        <f>Devis!E757</f>
        <v>0</v>
      </c>
      <c r="E100" s="151"/>
      <c r="F100" s="194"/>
      <c r="G100" s="194"/>
      <c r="H100" s="114"/>
      <c r="I100" s="124">
        <f>D100</f>
        <v>0</v>
      </c>
      <c r="J100" s="118"/>
      <c r="K100" s="128" t="e">
        <f>I100/$F$45</f>
        <v>#DIV/0!</v>
      </c>
      <c r="L100" s="115"/>
      <c r="M100" s="124">
        <f>IF(O100&gt;0,(I100*O100),0)</f>
        <v>0</v>
      </c>
      <c r="N100" s="114"/>
      <c r="O100" s="119">
        <v>0</v>
      </c>
      <c r="P100" s="118"/>
      <c r="Q100" s="125" t="e">
        <f>M100/$F$45</f>
        <v>#DIV/0!</v>
      </c>
      <c r="R100" s="118"/>
      <c r="S100" s="124">
        <f>I100-M100-U100</f>
        <v>0</v>
      </c>
      <c r="T100" s="118"/>
      <c r="U100" s="124">
        <f>Devis!G757</f>
        <v>0</v>
      </c>
      <c r="V100" s="114"/>
      <c r="W100" s="126" t="e">
        <f>U100/$F$45</f>
        <v>#DIV/0!</v>
      </c>
    </row>
    <row r="101" spans="1:23" s="94" customFormat="1" ht="9">
      <c r="A101" s="198" t="s">
        <v>516</v>
      </c>
      <c r="B101" s="198"/>
      <c r="C101" s="198"/>
      <c r="D101" s="150">
        <f>Devis!E766</f>
        <v>0</v>
      </c>
      <c r="E101" s="151"/>
      <c r="F101" s="194"/>
      <c r="G101" s="194"/>
      <c r="H101" s="114"/>
      <c r="I101" s="127">
        <f>D101</f>
        <v>0</v>
      </c>
      <c r="J101" s="118"/>
      <c r="K101" s="129" t="e">
        <f>I101/$F$45</f>
        <v>#DIV/0!</v>
      </c>
      <c r="L101" s="115"/>
      <c r="M101" s="124">
        <f>IF(O101&gt;0,(I101*O101),0)</f>
        <v>0</v>
      </c>
      <c r="N101" s="114"/>
      <c r="O101" s="119">
        <v>0</v>
      </c>
      <c r="P101" s="118"/>
      <c r="Q101" s="125" t="e">
        <f>M101/$F$45</f>
        <v>#DIV/0!</v>
      </c>
      <c r="R101" s="118"/>
      <c r="S101" s="124">
        <f>I101-M101-U101</f>
        <v>0</v>
      </c>
      <c r="T101" s="118"/>
      <c r="U101" s="124">
        <f>Devis!G766</f>
        <v>0</v>
      </c>
      <c r="V101" s="114"/>
      <c r="W101" s="126" t="e">
        <f>U101/$F$45</f>
        <v>#DIV/0!</v>
      </c>
    </row>
    <row r="102" spans="1:23" s="94" customFormat="1" ht="9">
      <c r="A102" s="198" t="s">
        <v>517</v>
      </c>
      <c r="B102" s="198"/>
      <c r="C102" s="198"/>
      <c r="D102" s="150">
        <f>Devis!E778</f>
        <v>0</v>
      </c>
      <c r="E102" s="151"/>
      <c r="F102" s="194"/>
      <c r="G102" s="194"/>
      <c r="H102" s="114"/>
      <c r="I102" s="127">
        <f>D102</f>
        <v>0</v>
      </c>
      <c r="J102" s="118"/>
      <c r="K102" s="129" t="e">
        <f>I102/$F$45</f>
        <v>#DIV/0!</v>
      </c>
      <c r="L102" s="115"/>
      <c r="M102" s="124">
        <f>IF(O102&gt;0,(I102*O102),0)</f>
        <v>0</v>
      </c>
      <c r="N102" s="114"/>
      <c r="O102" s="119">
        <v>0</v>
      </c>
      <c r="P102" s="118"/>
      <c r="Q102" s="125" t="e">
        <f>M102/$F$45</f>
        <v>#DIV/0!</v>
      </c>
      <c r="R102" s="118"/>
      <c r="S102" s="124">
        <f>I102-M102-U102</f>
        <v>0</v>
      </c>
      <c r="T102" s="118"/>
      <c r="U102" s="124">
        <f>Devis!G778</f>
        <v>0</v>
      </c>
      <c r="V102" s="114"/>
      <c r="W102" s="126" t="e">
        <f>U102/$F$45</f>
        <v>#DIV/0!</v>
      </c>
    </row>
    <row r="103" spans="1:23" s="94" customFormat="1" ht="9">
      <c r="A103" s="198" t="s">
        <v>518</v>
      </c>
      <c r="B103" s="198"/>
      <c r="C103" s="198"/>
      <c r="D103" s="150">
        <f>Devis!E787</f>
        <v>0</v>
      </c>
      <c r="E103" s="152"/>
      <c r="F103" s="194"/>
      <c r="G103" s="194"/>
      <c r="H103" s="117"/>
      <c r="I103" s="127">
        <f>D103</f>
        <v>0</v>
      </c>
      <c r="J103" s="118"/>
      <c r="K103" s="129" t="e">
        <f>I103/$F$45</f>
        <v>#DIV/0!</v>
      </c>
      <c r="L103" s="115"/>
      <c r="M103" s="124">
        <f>IF(O103&gt;0,(I103*O103),0)</f>
        <v>0</v>
      </c>
      <c r="N103" s="114"/>
      <c r="O103" s="119">
        <v>0</v>
      </c>
      <c r="P103" s="118"/>
      <c r="Q103" s="125" t="e">
        <f>M103/$F$45</f>
        <v>#DIV/0!</v>
      </c>
      <c r="R103" s="118"/>
      <c r="S103" s="124">
        <f>I103-M103-U103</f>
        <v>0</v>
      </c>
      <c r="T103" s="118"/>
      <c r="U103" s="124">
        <f>Devis!G787</f>
        <v>0</v>
      </c>
      <c r="V103" s="114"/>
      <c r="W103" s="126" t="e">
        <f>U103/$F$45</f>
        <v>#DIV/0!</v>
      </c>
    </row>
    <row r="104" spans="2:23" s="94" customFormat="1" ht="3" customHeight="1">
      <c r="B104" s="104"/>
      <c r="E104" s="104"/>
      <c r="F104" s="194"/>
      <c r="G104" s="194"/>
      <c r="H104" s="104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</row>
    <row r="105" spans="2:23" s="94" customFormat="1" ht="9">
      <c r="B105" s="104"/>
      <c r="E105" s="104"/>
      <c r="F105" s="199" t="s">
        <v>485</v>
      </c>
      <c r="G105" s="199"/>
      <c r="H105" s="104"/>
      <c r="I105" s="120">
        <f>SUM(I100:I104)</f>
        <v>0</v>
      </c>
      <c r="J105" s="115"/>
      <c r="K105" s="130" t="e">
        <f>I105/$F$45</f>
        <v>#DIV/0!</v>
      </c>
      <c r="L105" s="115"/>
      <c r="M105" s="120">
        <f>SUM(M100:M104)</f>
        <v>0</v>
      </c>
      <c r="N105" s="121"/>
      <c r="O105" s="122" t="e">
        <f>M105/I105</f>
        <v>#DIV/0!</v>
      </c>
      <c r="P105" s="121"/>
      <c r="Q105" s="122" t="e">
        <f>M105/$F$45</f>
        <v>#DIV/0!</v>
      </c>
      <c r="R105" s="121"/>
      <c r="S105" s="120">
        <f>SUM(S100:S104)</f>
        <v>0</v>
      </c>
      <c r="T105" s="121"/>
      <c r="U105" s="120">
        <f>SUM(U100:U104)</f>
        <v>0</v>
      </c>
      <c r="V105" s="121"/>
      <c r="W105" s="122" t="e">
        <f>U105/$F$45</f>
        <v>#DIV/0!</v>
      </c>
    </row>
    <row r="106" spans="1:8" s="94" customFormat="1" ht="9">
      <c r="A106" s="200" t="s">
        <v>465</v>
      </c>
      <c r="B106" s="200"/>
      <c r="C106" s="200"/>
      <c r="D106" s="80"/>
      <c r="E106" s="93"/>
      <c r="F106" s="93"/>
      <c r="G106" s="93"/>
      <c r="H106" s="93"/>
    </row>
    <row r="107" spans="1:23" s="94" customFormat="1" ht="9">
      <c r="A107" s="197" t="s">
        <v>519</v>
      </c>
      <c r="B107" s="197"/>
      <c r="C107" s="197"/>
      <c r="D107" s="150">
        <f>Devis!E799</f>
        <v>0</v>
      </c>
      <c r="E107" s="151"/>
      <c r="F107" s="194"/>
      <c r="G107" s="194"/>
      <c r="H107" s="114"/>
      <c r="I107" s="124">
        <f>D107</f>
        <v>0</v>
      </c>
      <c r="J107" s="118"/>
      <c r="K107" s="128" t="e">
        <f>I107/$F$45</f>
        <v>#DIV/0!</v>
      </c>
      <c r="L107" s="115"/>
      <c r="M107" s="124">
        <f>IF(O107&gt;0,(I107*O107),0)</f>
        <v>0</v>
      </c>
      <c r="N107" s="114"/>
      <c r="O107" s="119">
        <v>0</v>
      </c>
      <c r="P107" s="118"/>
      <c r="Q107" s="125" t="e">
        <f>M107/$F$45</f>
        <v>#DIV/0!</v>
      </c>
      <c r="R107" s="118"/>
      <c r="S107" s="124">
        <f>I107-M107-U107</f>
        <v>0</v>
      </c>
      <c r="T107" s="118"/>
      <c r="U107" s="124">
        <f>Devis!G799</f>
        <v>0</v>
      </c>
      <c r="V107" s="114"/>
      <c r="W107" s="126" t="e">
        <f>U107/$F$45</f>
        <v>#DIV/0!</v>
      </c>
    </row>
    <row r="108" spans="2:23" s="94" customFormat="1" ht="3" customHeight="1">
      <c r="B108" s="104"/>
      <c r="E108" s="104"/>
      <c r="F108" s="194"/>
      <c r="G108" s="194"/>
      <c r="H108" s="104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</row>
    <row r="109" spans="2:23" s="94" customFormat="1" ht="9">
      <c r="B109" s="104"/>
      <c r="E109" s="104"/>
      <c r="F109" s="199" t="s">
        <v>485</v>
      </c>
      <c r="G109" s="199"/>
      <c r="H109" s="104"/>
      <c r="I109" s="120">
        <f>I107</f>
        <v>0</v>
      </c>
      <c r="J109" s="115"/>
      <c r="K109" s="130" t="e">
        <f>I109/$F$45</f>
        <v>#DIV/0!</v>
      </c>
      <c r="L109" s="115"/>
      <c r="M109" s="120">
        <f>M107</f>
        <v>0</v>
      </c>
      <c r="N109" s="121"/>
      <c r="O109" s="122" t="e">
        <f>M109/I109</f>
        <v>#DIV/0!</v>
      </c>
      <c r="P109" s="121"/>
      <c r="Q109" s="122" t="e">
        <f>M109/$F$45</f>
        <v>#DIV/0!</v>
      </c>
      <c r="R109" s="121"/>
      <c r="S109" s="120">
        <f>S107</f>
        <v>0</v>
      </c>
      <c r="T109" s="121"/>
      <c r="U109" s="120">
        <f>U107</f>
        <v>0</v>
      </c>
      <c r="V109" s="121"/>
      <c r="W109" s="122" t="e">
        <f>U109/$F$45</f>
        <v>#DIV/0!</v>
      </c>
    </row>
    <row r="110" spans="1:8" s="94" customFormat="1" ht="9">
      <c r="A110" s="200" t="s">
        <v>520</v>
      </c>
      <c r="B110" s="200"/>
      <c r="C110" s="200"/>
      <c r="D110" s="80"/>
      <c r="E110" s="93"/>
      <c r="F110" s="93"/>
      <c r="G110" s="93"/>
      <c r="H110" s="93"/>
    </row>
    <row r="111" spans="1:23" s="94" customFormat="1" ht="9">
      <c r="A111" s="197" t="s">
        <v>520</v>
      </c>
      <c r="B111" s="197"/>
      <c r="C111" s="197"/>
      <c r="D111" s="150">
        <f>Devis!E816</f>
        <v>0</v>
      </c>
      <c r="E111" s="151"/>
      <c r="F111" s="194"/>
      <c r="G111" s="194"/>
      <c r="H111" s="114"/>
      <c r="I111" s="124">
        <f>D111</f>
        <v>0</v>
      </c>
      <c r="J111" s="118"/>
      <c r="K111" s="128" t="e">
        <f>I111/$F$45</f>
        <v>#DIV/0!</v>
      </c>
      <c r="L111" s="115"/>
      <c r="M111" s="124">
        <f>IF(O111&gt;0,(I111*O111),0)</f>
        <v>0</v>
      </c>
      <c r="N111" s="114"/>
      <c r="O111" s="119">
        <v>0</v>
      </c>
      <c r="P111" s="118"/>
      <c r="Q111" s="125" t="e">
        <f>M111/$F$45</f>
        <v>#DIV/0!</v>
      </c>
      <c r="R111" s="118"/>
      <c r="S111" s="124">
        <f>I111-M111-U111</f>
        <v>0</v>
      </c>
      <c r="T111" s="118"/>
      <c r="U111" s="124">
        <f>Devis!G816</f>
        <v>0</v>
      </c>
      <c r="V111" s="114"/>
      <c r="W111" s="126" t="e">
        <f>U111/$F$45</f>
        <v>#DIV/0!</v>
      </c>
    </row>
    <row r="112" spans="2:23" s="94" customFormat="1" ht="3" customHeight="1">
      <c r="B112" s="104"/>
      <c r="E112" s="104"/>
      <c r="F112" s="194"/>
      <c r="G112" s="194"/>
      <c r="H112" s="104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</row>
    <row r="113" spans="2:23" s="94" customFormat="1" ht="9">
      <c r="B113" s="104"/>
      <c r="E113" s="104"/>
      <c r="F113" s="199" t="s">
        <v>485</v>
      </c>
      <c r="G113" s="199"/>
      <c r="H113" s="104"/>
      <c r="I113" s="120">
        <f>I111</f>
        <v>0</v>
      </c>
      <c r="J113" s="115"/>
      <c r="K113" s="130" t="e">
        <f>I113/$F$45</f>
        <v>#DIV/0!</v>
      </c>
      <c r="L113" s="115"/>
      <c r="M113" s="120">
        <f>M111</f>
        <v>0</v>
      </c>
      <c r="N113" s="121"/>
      <c r="O113" s="122" t="e">
        <f>M113/I113</f>
        <v>#DIV/0!</v>
      </c>
      <c r="P113" s="121"/>
      <c r="Q113" s="122" t="e">
        <f>M113/$F$45</f>
        <v>#DIV/0!</v>
      </c>
      <c r="R113" s="121"/>
      <c r="S113" s="120">
        <f>S111</f>
        <v>0</v>
      </c>
      <c r="T113" s="121"/>
      <c r="U113" s="120">
        <f>U111</f>
        <v>0</v>
      </c>
      <c r="V113" s="121"/>
      <c r="W113" s="122" t="e">
        <f>U113/$F$45</f>
        <v>#DIV/0!</v>
      </c>
    </row>
    <row r="114" spans="1:8" s="94" customFormat="1" ht="9">
      <c r="A114" s="200" t="s">
        <v>439</v>
      </c>
      <c r="B114" s="200"/>
      <c r="C114" s="200"/>
      <c r="D114" s="80"/>
      <c r="E114" s="93"/>
      <c r="F114" s="93"/>
      <c r="G114" s="93"/>
      <c r="H114" s="93"/>
    </row>
    <row r="115" spans="1:23" s="94" customFormat="1" ht="9">
      <c r="A115" s="197" t="s">
        <v>377</v>
      </c>
      <c r="B115" s="197"/>
      <c r="C115" s="197"/>
      <c r="D115" s="150">
        <f>SUM(Devis!E819:E823,Devis!E831)</f>
        <v>0</v>
      </c>
      <c r="E115" s="151"/>
      <c r="F115" s="194"/>
      <c r="G115" s="194"/>
      <c r="H115" s="114"/>
      <c r="I115" s="124">
        <f>D115</f>
        <v>0</v>
      </c>
      <c r="J115" s="118"/>
      <c r="K115" s="128" t="e">
        <f>I115/$F$45</f>
        <v>#DIV/0!</v>
      </c>
      <c r="L115" s="115"/>
      <c r="M115" s="124">
        <f>IF(O115&gt;0,(I115*O115),0)</f>
        <v>0</v>
      </c>
      <c r="N115" s="114"/>
      <c r="O115" s="119">
        <v>0</v>
      </c>
      <c r="P115" s="118"/>
      <c r="Q115" s="125" t="e">
        <f>M115/$F$45</f>
        <v>#DIV/0!</v>
      </c>
      <c r="R115" s="118"/>
      <c r="S115" s="124">
        <f>I115-M115-U115</f>
        <v>0</v>
      </c>
      <c r="T115" s="118"/>
      <c r="U115" s="124">
        <f>SUM(Devis!G819:G823,Devis!G831)</f>
        <v>0</v>
      </c>
      <c r="V115" s="114"/>
      <c r="W115" s="126" t="e">
        <f>U115/$F$45</f>
        <v>#DIV/0!</v>
      </c>
    </row>
    <row r="116" spans="1:23" s="94" customFormat="1" ht="9">
      <c r="A116" s="198" t="s">
        <v>523</v>
      </c>
      <c r="B116" s="198"/>
      <c r="C116" s="198"/>
      <c r="D116" s="150">
        <f>SUM(Devis!E824:E830)</f>
        <v>0</v>
      </c>
      <c r="E116" s="151"/>
      <c r="F116" s="194"/>
      <c r="G116" s="194"/>
      <c r="H116" s="114"/>
      <c r="I116" s="127">
        <f>D116</f>
        <v>0</v>
      </c>
      <c r="J116" s="118"/>
      <c r="K116" s="129" t="e">
        <f>I116/$F$45</f>
        <v>#DIV/0!</v>
      </c>
      <c r="L116" s="115"/>
      <c r="M116" s="124">
        <f>IF(O116&gt;0,(I116*O116),0)</f>
        <v>0</v>
      </c>
      <c r="N116" s="114"/>
      <c r="O116" s="119">
        <v>0</v>
      </c>
      <c r="P116" s="118"/>
      <c r="Q116" s="125" t="e">
        <f>M116/$F$45</f>
        <v>#DIV/0!</v>
      </c>
      <c r="R116" s="118"/>
      <c r="S116" s="124">
        <f>I116-M116-U116</f>
        <v>0</v>
      </c>
      <c r="T116" s="118"/>
      <c r="U116" s="124">
        <f>SUM(Devis!G824:G830)</f>
        <v>0</v>
      </c>
      <c r="V116" s="114"/>
      <c r="W116" s="126" t="e">
        <f>U116/$F$45</f>
        <v>#DIV/0!</v>
      </c>
    </row>
    <row r="117" spans="2:23" s="94" customFormat="1" ht="3" customHeight="1">
      <c r="B117" s="104"/>
      <c r="E117" s="104"/>
      <c r="F117" s="194"/>
      <c r="G117" s="194"/>
      <c r="H117" s="104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</row>
    <row r="118" spans="2:23" s="94" customFormat="1" ht="9">
      <c r="B118" s="104"/>
      <c r="E118" s="104"/>
      <c r="F118" s="199" t="s">
        <v>485</v>
      </c>
      <c r="G118" s="199"/>
      <c r="H118" s="104"/>
      <c r="I118" s="120">
        <f>SUM(I115:I117)</f>
        <v>0</v>
      </c>
      <c r="J118" s="115"/>
      <c r="K118" s="130" t="e">
        <f>I118/$F$45</f>
        <v>#DIV/0!</v>
      </c>
      <c r="L118" s="115"/>
      <c r="M118" s="120">
        <f>SUM(M115:M117)</f>
        <v>0</v>
      </c>
      <c r="N118" s="121"/>
      <c r="O118" s="122" t="e">
        <f>M118/I118</f>
        <v>#DIV/0!</v>
      </c>
      <c r="P118" s="121"/>
      <c r="Q118" s="122" t="e">
        <f>M118/$F$45</f>
        <v>#DIV/0!</v>
      </c>
      <c r="R118" s="121"/>
      <c r="S118" s="120">
        <f>SUM(S115:S117)</f>
        <v>0</v>
      </c>
      <c r="T118" s="121"/>
      <c r="U118" s="120">
        <f>SUM(U115:U117)</f>
        <v>0</v>
      </c>
      <c r="V118" s="121"/>
      <c r="W118" s="122" t="e">
        <f>U118/$F$45</f>
        <v>#DIV/0!</v>
      </c>
    </row>
    <row r="119" spans="2:23" s="94" customFormat="1" ht="3" customHeight="1">
      <c r="B119" s="104"/>
      <c r="E119" s="104"/>
      <c r="F119" s="194"/>
      <c r="G119" s="194"/>
      <c r="H119" s="104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</row>
    <row r="120" spans="2:23" s="94" customFormat="1" ht="9">
      <c r="B120" s="104"/>
      <c r="E120" s="104"/>
      <c r="F120" s="192" t="s">
        <v>522</v>
      </c>
      <c r="G120" s="192"/>
      <c r="H120" s="104"/>
      <c r="I120" s="120">
        <f>SUM(I118,I113,I109,I105)</f>
        <v>0</v>
      </c>
      <c r="J120" s="115"/>
      <c r="K120" s="130" t="e">
        <f>I120/$F$45</f>
        <v>#DIV/0!</v>
      </c>
      <c r="L120" s="115"/>
      <c r="M120" s="120">
        <f>SUM(M118,M113,M109,M105)</f>
        <v>0</v>
      </c>
      <c r="N120" s="121"/>
      <c r="O120" s="122" t="e">
        <f>M120/I120</f>
        <v>#DIV/0!</v>
      </c>
      <c r="P120" s="121"/>
      <c r="Q120" s="122" t="e">
        <f>M120/$F$45</f>
        <v>#DIV/0!</v>
      </c>
      <c r="R120" s="121"/>
      <c r="S120" s="120">
        <f>SUM(S118,S113,S109,S105)</f>
        <v>0</v>
      </c>
      <c r="T120" s="121"/>
      <c r="U120" s="120">
        <f>SUM(U118,U113,U109,U105)</f>
        <v>0</v>
      </c>
      <c r="V120" s="121"/>
      <c r="W120" s="122" t="e">
        <f>U120/$F$45</f>
        <v>#DIV/0!</v>
      </c>
    </row>
    <row r="121" spans="2:23" s="94" customFormat="1" ht="3" customHeight="1">
      <c r="B121" s="104"/>
      <c r="E121" s="104"/>
      <c r="F121" s="194"/>
      <c r="G121" s="194"/>
      <c r="H121" s="104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</row>
    <row r="122" spans="2:23" s="94" customFormat="1" ht="9">
      <c r="B122" s="104"/>
      <c r="E122" s="104"/>
      <c r="F122" s="192" t="s">
        <v>521</v>
      </c>
      <c r="G122" s="192"/>
      <c r="H122" s="104"/>
      <c r="I122" s="120">
        <f>SUM(I120,I97)</f>
        <v>0</v>
      </c>
      <c r="J122" s="115"/>
      <c r="K122" s="130" t="e">
        <f>I122/$F$45</f>
        <v>#DIV/0!</v>
      </c>
      <c r="L122" s="115"/>
      <c r="M122" s="120">
        <f>SUM(M120,M97)</f>
        <v>0</v>
      </c>
      <c r="N122" s="121"/>
      <c r="O122" s="122" t="e">
        <f>M122/I122</f>
        <v>#DIV/0!</v>
      </c>
      <c r="P122" s="121"/>
      <c r="Q122" s="122" t="e">
        <f>M122/$F$45</f>
        <v>#DIV/0!</v>
      </c>
      <c r="R122" s="121"/>
      <c r="S122" s="120">
        <f>SUM(S120,S97)</f>
        <v>0</v>
      </c>
      <c r="T122" s="121"/>
      <c r="U122" s="120">
        <f>SUM(U120,U97)</f>
        <v>0</v>
      </c>
      <c r="V122" s="121"/>
      <c r="W122" s="122" t="e">
        <f>U122/$F$45</f>
        <v>#DIV/0!</v>
      </c>
    </row>
    <row r="123" spans="1:8" s="94" customFormat="1" ht="9">
      <c r="A123" s="196" t="s">
        <v>410</v>
      </c>
      <c r="B123" s="196"/>
      <c r="C123" s="196"/>
      <c r="D123" s="80"/>
      <c r="E123" s="93"/>
      <c r="F123" s="93"/>
      <c r="G123" s="93"/>
      <c r="H123" s="93"/>
    </row>
    <row r="124" spans="1:23" s="94" customFormat="1" ht="9">
      <c r="A124" s="197" t="s">
        <v>524</v>
      </c>
      <c r="B124" s="197"/>
      <c r="C124" s="197"/>
      <c r="D124" s="150">
        <f>SUM(Devis!E842:E848)</f>
        <v>0</v>
      </c>
      <c r="E124" s="151"/>
      <c r="F124" s="194"/>
      <c r="G124" s="194"/>
      <c r="H124" s="114"/>
      <c r="I124" s="124">
        <f>D124</f>
        <v>0</v>
      </c>
      <c r="J124" s="118"/>
      <c r="K124" s="128" t="e">
        <f>I124/$F$45</f>
        <v>#DIV/0!</v>
      </c>
      <c r="L124" s="115"/>
      <c r="M124" s="124">
        <f>IF(O124&gt;0,(I124*O124),0)</f>
        <v>0</v>
      </c>
      <c r="N124" s="114"/>
      <c r="O124" s="119">
        <v>0</v>
      </c>
      <c r="P124" s="118"/>
      <c r="Q124" s="125" t="e">
        <f>M124/$F$45</f>
        <v>#DIV/0!</v>
      </c>
      <c r="R124" s="118"/>
      <c r="S124" s="124">
        <f>I124-M124-U124</f>
        <v>0</v>
      </c>
      <c r="T124" s="118"/>
      <c r="U124" s="124">
        <f>SUM(Devis!F842:F848)</f>
        <v>0</v>
      </c>
      <c r="V124" s="114"/>
      <c r="W124" s="126" t="e">
        <f>U124/$F$45</f>
        <v>#DIV/0!</v>
      </c>
    </row>
    <row r="125" spans="1:23" s="94" customFormat="1" ht="9">
      <c r="A125" s="198" t="s">
        <v>192</v>
      </c>
      <c r="B125" s="198"/>
      <c r="C125" s="198"/>
      <c r="D125" s="150">
        <f>Devis!E849</f>
        <v>0</v>
      </c>
      <c r="E125" s="151"/>
      <c r="F125" s="194"/>
      <c r="G125" s="194"/>
      <c r="H125" s="114"/>
      <c r="I125" s="127">
        <f>D125</f>
        <v>0</v>
      </c>
      <c r="J125" s="118"/>
      <c r="K125" s="129" t="e">
        <f>I125/$F$45</f>
        <v>#DIV/0!</v>
      </c>
      <c r="L125" s="115"/>
      <c r="M125" s="124">
        <f>IF(O125&gt;0,(I125*O125),0)</f>
        <v>0</v>
      </c>
      <c r="N125" s="114"/>
      <c r="O125" s="119">
        <v>0</v>
      </c>
      <c r="P125" s="118"/>
      <c r="Q125" s="125" t="e">
        <f>M125/$F$45</f>
        <v>#DIV/0!</v>
      </c>
      <c r="R125" s="118"/>
      <c r="S125" s="124">
        <f>I125-M125-U125</f>
        <v>0</v>
      </c>
      <c r="T125" s="118"/>
      <c r="U125" s="124">
        <f>Devis!G849</f>
        <v>0</v>
      </c>
      <c r="V125" s="114"/>
      <c r="W125" s="126" t="e">
        <f>U125/$F$45</f>
        <v>#DIV/0!</v>
      </c>
    </row>
    <row r="126" spans="1:23" s="94" customFormat="1" ht="9">
      <c r="A126" s="198" t="s">
        <v>525</v>
      </c>
      <c r="B126" s="198"/>
      <c r="C126" s="198"/>
      <c r="D126" s="150">
        <f>Devis!E850</f>
        <v>0</v>
      </c>
      <c r="E126" s="151"/>
      <c r="F126" s="194"/>
      <c r="G126" s="194"/>
      <c r="H126" s="114"/>
      <c r="I126" s="127">
        <f>D126</f>
        <v>0</v>
      </c>
      <c r="J126" s="118"/>
      <c r="K126" s="129" t="e">
        <f>I126/$F$45</f>
        <v>#DIV/0!</v>
      </c>
      <c r="L126" s="115"/>
      <c r="M126" s="124">
        <f>IF(O126&gt;0,(I126*O126),0)</f>
        <v>0</v>
      </c>
      <c r="N126" s="114"/>
      <c r="O126" s="119">
        <v>0</v>
      </c>
      <c r="P126" s="118"/>
      <c r="Q126" s="125" t="e">
        <f>M126/$F$45</f>
        <v>#DIV/0!</v>
      </c>
      <c r="R126" s="118"/>
      <c r="S126" s="124">
        <f>I126-M126-U126</f>
        <v>0</v>
      </c>
      <c r="T126" s="118"/>
      <c r="U126" s="124">
        <f>Devis!G850</f>
        <v>0</v>
      </c>
      <c r="V126" s="114"/>
      <c r="W126" s="126" t="e">
        <f>U126/$F$45</f>
        <v>#DIV/0!</v>
      </c>
    </row>
    <row r="127" spans="2:23" s="94" customFormat="1" ht="3" customHeight="1">
      <c r="B127" s="104"/>
      <c r="E127" s="104"/>
      <c r="F127" s="194"/>
      <c r="G127" s="194"/>
      <c r="H127" s="104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</row>
    <row r="128" spans="2:23" s="94" customFormat="1" ht="9">
      <c r="B128" s="104"/>
      <c r="E128" s="104"/>
      <c r="F128" s="192" t="s">
        <v>526</v>
      </c>
      <c r="G128" s="192"/>
      <c r="H128" s="104"/>
      <c r="I128" s="120">
        <f>SUM(I124:I127)</f>
        <v>0</v>
      </c>
      <c r="J128" s="115"/>
      <c r="K128" s="130" t="e">
        <f>I128/$F$45</f>
        <v>#DIV/0!</v>
      </c>
      <c r="L128" s="115"/>
      <c r="M128" s="120">
        <f>SUM(M124:M127)</f>
        <v>0</v>
      </c>
      <c r="N128" s="121"/>
      <c r="O128" s="122" t="e">
        <f>M128/I128</f>
        <v>#DIV/0!</v>
      </c>
      <c r="P128" s="121"/>
      <c r="Q128" s="122" t="e">
        <f>M128/$F$45</f>
        <v>#DIV/0!</v>
      </c>
      <c r="R128" s="121"/>
      <c r="S128" s="120">
        <f>SUM(S124:S127)</f>
        <v>0</v>
      </c>
      <c r="T128" s="121"/>
      <c r="U128" s="120">
        <f>SUM(U124:U127)</f>
        <v>0</v>
      </c>
      <c r="V128" s="121"/>
      <c r="W128" s="122" t="e">
        <f>U128/$F$45</f>
        <v>#DIV/0!</v>
      </c>
    </row>
    <row r="129" spans="2:23" s="94" customFormat="1" ht="3" customHeight="1">
      <c r="B129" s="104"/>
      <c r="E129" s="104"/>
      <c r="F129" s="174"/>
      <c r="G129" s="174"/>
      <c r="H129" s="104"/>
      <c r="I129" s="180"/>
      <c r="J129" s="115"/>
      <c r="K129" s="182"/>
      <c r="L129" s="115"/>
      <c r="M129" s="180"/>
      <c r="N129" s="121"/>
      <c r="O129" s="181"/>
      <c r="P129" s="121"/>
      <c r="Q129" s="181"/>
      <c r="R129" s="121"/>
      <c r="S129" s="180"/>
      <c r="T129" s="121"/>
      <c r="U129" s="180"/>
      <c r="V129" s="121"/>
      <c r="W129" s="181"/>
    </row>
    <row r="130" spans="2:23" s="94" customFormat="1" ht="3.75" customHeight="1">
      <c r="B130" s="104"/>
      <c r="E130" s="104"/>
      <c r="F130" s="186"/>
      <c r="G130" s="186"/>
      <c r="H130" s="187"/>
      <c r="I130" s="183"/>
      <c r="J130" s="4"/>
      <c r="K130" s="184"/>
      <c r="L130" s="4"/>
      <c r="M130" s="183"/>
      <c r="N130" s="185"/>
      <c r="O130" s="184"/>
      <c r="P130" s="185"/>
      <c r="Q130" s="184"/>
      <c r="R130" s="185"/>
      <c r="S130" s="183"/>
      <c r="T130" s="185"/>
      <c r="U130" s="183"/>
      <c r="V130" s="185"/>
      <c r="W130" s="184"/>
    </row>
    <row r="131" spans="2:8" s="94" customFormat="1" ht="4.5" customHeight="1" thickBot="1">
      <c r="B131" s="104"/>
      <c r="E131" s="104"/>
      <c r="F131" s="104"/>
      <c r="G131" s="104"/>
      <c r="H131" s="104"/>
    </row>
    <row r="132" spans="2:23" s="94" customFormat="1" ht="9.75" thickBot="1">
      <c r="B132" s="104"/>
      <c r="E132" s="104"/>
      <c r="F132" s="192" t="s">
        <v>562</v>
      </c>
      <c r="G132" s="192"/>
      <c r="H132" s="104"/>
      <c r="I132" s="177">
        <f>SUM(I128,I122,I57)</f>
        <v>0</v>
      </c>
      <c r="J132" s="175"/>
      <c r="K132" s="178" t="e">
        <f>I132/$F$45</f>
        <v>#DIV/0!</v>
      </c>
      <c r="L132" s="175"/>
      <c r="M132" s="177">
        <f>SUM(M128,M122,M57)</f>
        <v>0</v>
      </c>
      <c r="N132" s="175"/>
      <c r="O132" s="179" t="e">
        <f>M132/I132</f>
        <v>#DIV/0!</v>
      </c>
      <c r="P132" s="176"/>
      <c r="Q132" s="179" t="e">
        <f>M132/$F$45</f>
        <v>#DIV/0!</v>
      </c>
      <c r="R132" s="175"/>
      <c r="S132" s="177">
        <f>SUM(S128,S122,S57)</f>
        <v>0</v>
      </c>
      <c r="T132" s="175"/>
      <c r="U132" s="177">
        <f>SUM(U128,U122,U57)</f>
        <v>0</v>
      </c>
      <c r="V132" s="175"/>
      <c r="W132" s="179" t="e">
        <f>U132/$F$45</f>
        <v>#DIV/0!</v>
      </c>
    </row>
    <row r="133" spans="2:8" s="94" customFormat="1" ht="9">
      <c r="B133" s="104"/>
      <c r="E133" s="104"/>
      <c r="F133" s="104"/>
      <c r="G133" s="104"/>
      <c r="H133" s="104"/>
    </row>
    <row r="134" spans="2:8" s="94" customFormat="1" ht="9">
      <c r="B134" s="104"/>
      <c r="E134" s="104"/>
      <c r="F134" s="104"/>
      <c r="G134" s="104"/>
      <c r="H134" s="104"/>
    </row>
    <row r="135" spans="2:8" s="94" customFormat="1" ht="9">
      <c r="B135" s="104"/>
      <c r="E135" s="104"/>
      <c r="F135" s="104"/>
      <c r="G135" s="104"/>
      <c r="H135" s="104"/>
    </row>
    <row r="136" spans="2:8" s="94" customFormat="1" ht="9">
      <c r="B136" s="104"/>
      <c r="E136" s="104"/>
      <c r="F136" s="104"/>
      <c r="G136" s="104"/>
      <c r="H136" s="104"/>
    </row>
    <row r="137" spans="2:8" s="94" customFormat="1" ht="9">
      <c r="B137" s="104"/>
      <c r="E137" s="104"/>
      <c r="F137" s="104"/>
      <c r="G137" s="104"/>
      <c r="H137" s="104"/>
    </row>
    <row r="138" spans="2:8" s="94" customFormat="1" ht="9">
      <c r="B138" s="104"/>
      <c r="E138" s="104"/>
      <c r="F138" s="104"/>
      <c r="G138" s="104"/>
      <c r="H138" s="104"/>
    </row>
    <row r="139" spans="2:8" s="94" customFormat="1" ht="9">
      <c r="B139" s="104"/>
      <c r="E139" s="104"/>
      <c r="F139" s="104"/>
      <c r="G139" s="104"/>
      <c r="H139" s="104"/>
    </row>
    <row r="140" spans="2:8" s="94" customFormat="1" ht="9">
      <c r="B140" s="104"/>
      <c r="E140" s="104"/>
      <c r="F140" s="104"/>
      <c r="G140" s="104"/>
      <c r="H140" s="104"/>
    </row>
    <row r="141" spans="2:8" s="94" customFormat="1" ht="9">
      <c r="B141" s="104"/>
      <c r="E141" s="104"/>
      <c r="F141" s="104"/>
      <c r="G141" s="104"/>
      <c r="H141" s="104"/>
    </row>
    <row r="142" spans="2:8" s="94" customFormat="1" ht="9">
      <c r="B142" s="104"/>
      <c r="E142" s="104"/>
      <c r="F142" s="104"/>
      <c r="G142" s="104"/>
      <c r="H142" s="104"/>
    </row>
    <row r="143" spans="2:8" s="94" customFormat="1" ht="9">
      <c r="B143" s="104"/>
      <c r="E143" s="104"/>
      <c r="F143" s="104"/>
      <c r="G143" s="104"/>
      <c r="H143" s="104"/>
    </row>
    <row r="144" spans="2:8" s="94" customFormat="1" ht="9">
      <c r="B144" s="104"/>
      <c r="E144" s="104"/>
      <c r="F144" s="104"/>
      <c r="G144" s="104"/>
      <c r="H144" s="104"/>
    </row>
    <row r="145" spans="2:8" s="94" customFormat="1" ht="9">
      <c r="B145" s="104"/>
      <c r="E145" s="104"/>
      <c r="F145" s="104"/>
      <c r="G145" s="104"/>
      <c r="H145" s="104"/>
    </row>
    <row r="146" spans="2:8" s="94" customFormat="1" ht="9">
      <c r="B146" s="104"/>
      <c r="E146" s="104"/>
      <c r="F146" s="104"/>
      <c r="G146" s="104"/>
      <c r="H146" s="104"/>
    </row>
    <row r="147" spans="2:8" s="94" customFormat="1" ht="9">
      <c r="B147" s="104"/>
      <c r="E147" s="104"/>
      <c r="F147" s="104"/>
      <c r="G147" s="104"/>
      <c r="H147" s="104"/>
    </row>
    <row r="148" spans="2:8" s="94" customFormat="1" ht="9">
      <c r="B148" s="104"/>
      <c r="E148" s="104"/>
      <c r="F148" s="104"/>
      <c r="G148" s="104"/>
      <c r="H148" s="104"/>
    </row>
    <row r="149" spans="2:8" s="94" customFormat="1" ht="9">
      <c r="B149" s="104"/>
      <c r="E149" s="104"/>
      <c r="F149" s="104"/>
      <c r="G149" s="104"/>
      <c r="H149" s="104"/>
    </row>
    <row r="150" spans="2:8" s="94" customFormat="1" ht="9">
      <c r="B150" s="104"/>
      <c r="E150" s="104"/>
      <c r="F150" s="104"/>
      <c r="G150" s="104"/>
      <c r="H150" s="104"/>
    </row>
    <row r="151" spans="2:8" s="94" customFormat="1" ht="9">
      <c r="B151" s="104"/>
      <c r="E151" s="104"/>
      <c r="F151" s="104"/>
      <c r="G151" s="104"/>
      <c r="H151" s="104"/>
    </row>
    <row r="152" spans="2:8" s="94" customFormat="1" ht="9">
      <c r="B152" s="104"/>
      <c r="E152" s="104"/>
      <c r="F152" s="104"/>
      <c r="G152" s="104"/>
      <c r="H152" s="104"/>
    </row>
    <row r="153" spans="2:8" s="94" customFormat="1" ht="9">
      <c r="B153" s="104"/>
      <c r="E153" s="104"/>
      <c r="F153" s="104"/>
      <c r="G153" s="104"/>
      <c r="H153" s="104"/>
    </row>
    <row r="154" spans="2:8" s="94" customFormat="1" ht="9">
      <c r="B154" s="104"/>
      <c r="E154" s="104"/>
      <c r="F154" s="104"/>
      <c r="G154" s="104"/>
      <c r="H154" s="104"/>
    </row>
    <row r="155" spans="2:8" s="94" customFormat="1" ht="9">
      <c r="B155" s="104"/>
      <c r="E155" s="104"/>
      <c r="F155" s="104"/>
      <c r="G155" s="104"/>
      <c r="H155" s="104"/>
    </row>
  </sheetData>
  <sheetProtection/>
  <mergeCells count="248">
    <mergeCell ref="Q39:S39"/>
    <mergeCell ref="Q31:S31"/>
    <mergeCell ref="Q32:S32"/>
    <mergeCell ref="Q33:S33"/>
    <mergeCell ref="Q34:S34"/>
    <mergeCell ref="Q35:S35"/>
    <mergeCell ref="Q36:S36"/>
    <mergeCell ref="Q28:S28"/>
    <mergeCell ref="Q29:S29"/>
    <mergeCell ref="Q30:S30"/>
    <mergeCell ref="Q22:S22"/>
    <mergeCell ref="Q21:S21"/>
    <mergeCell ref="Q27:S27"/>
    <mergeCell ref="M42:O42"/>
    <mergeCell ref="M43:O43"/>
    <mergeCell ref="Q17:S17"/>
    <mergeCell ref="Q23:S23"/>
    <mergeCell ref="Q24:S24"/>
    <mergeCell ref="Q25:S25"/>
    <mergeCell ref="Q26:S26"/>
    <mergeCell ref="M27:O27"/>
    <mergeCell ref="M28:O28"/>
    <mergeCell ref="M36:O36"/>
    <mergeCell ref="M37:O37"/>
    <mergeCell ref="M39:O39"/>
    <mergeCell ref="M38:O38"/>
    <mergeCell ref="M40:O40"/>
    <mergeCell ref="M41:O41"/>
    <mergeCell ref="M31:O31"/>
    <mergeCell ref="M32:O32"/>
    <mergeCell ref="M33:O33"/>
    <mergeCell ref="M34:O34"/>
    <mergeCell ref="M35:O35"/>
    <mergeCell ref="M25:O25"/>
    <mergeCell ref="M26:O26"/>
    <mergeCell ref="M29:O29"/>
    <mergeCell ref="M23:O23"/>
    <mergeCell ref="M24:O24"/>
    <mergeCell ref="M19:O19"/>
    <mergeCell ref="M18:O18"/>
    <mergeCell ref="M17:O17"/>
    <mergeCell ref="M20:O20"/>
    <mergeCell ref="M21:O21"/>
    <mergeCell ref="M22:O22"/>
    <mergeCell ref="A92:C92"/>
    <mergeCell ref="F92:G92"/>
    <mergeCell ref="F80:G80"/>
    <mergeCell ref="A81:C81"/>
    <mergeCell ref="A82:C82"/>
    <mergeCell ref="F95:G95"/>
    <mergeCell ref="A89:C89"/>
    <mergeCell ref="F89:G89"/>
    <mergeCell ref="A90:C90"/>
    <mergeCell ref="F90:G90"/>
    <mergeCell ref="A91:C91"/>
    <mergeCell ref="F91:G91"/>
    <mergeCell ref="F83:G83"/>
    <mergeCell ref="A77:C77"/>
    <mergeCell ref="F77:G77"/>
    <mergeCell ref="A78:C78"/>
    <mergeCell ref="F78:G78"/>
    <mergeCell ref="A93:C93"/>
    <mergeCell ref="F93:G93"/>
    <mergeCell ref="A84:C84"/>
    <mergeCell ref="F84:G84"/>
    <mergeCell ref="F82:G82"/>
    <mergeCell ref="A74:C74"/>
    <mergeCell ref="F74:G74"/>
    <mergeCell ref="A75:C75"/>
    <mergeCell ref="F75:G75"/>
    <mergeCell ref="A76:C76"/>
    <mergeCell ref="F76:G76"/>
    <mergeCell ref="A83:C83"/>
    <mergeCell ref="A70:C70"/>
    <mergeCell ref="F70:G70"/>
    <mergeCell ref="A85:C85"/>
    <mergeCell ref="F85:G85"/>
    <mergeCell ref="F71:G71"/>
    <mergeCell ref="A71:C71"/>
    <mergeCell ref="A72:C72"/>
    <mergeCell ref="F72:G72"/>
    <mergeCell ref="A73:C73"/>
    <mergeCell ref="F73:G73"/>
    <mergeCell ref="A67:C67"/>
    <mergeCell ref="F67:G67"/>
    <mergeCell ref="A68:C68"/>
    <mergeCell ref="F68:G68"/>
    <mergeCell ref="F65:G65"/>
    <mergeCell ref="A69:C69"/>
    <mergeCell ref="F69:G69"/>
    <mergeCell ref="L4:O4"/>
    <mergeCell ref="L6:O6"/>
    <mergeCell ref="L8:O8"/>
    <mergeCell ref="L10:O10"/>
    <mergeCell ref="A86:C86"/>
    <mergeCell ref="F86:G86"/>
    <mergeCell ref="A62:C62"/>
    <mergeCell ref="F62:G62"/>
    <mergeCell ref="A63:C63"/>
    <mergeCell ref="A66:C66"/>
    <mergeCell ref="A87:C87"/>
    <mergeCell ref="F87:G87"/>
    <mergeCell ref="F56:G56"/>
    <mergeCell ref="F57:G57"/>
    <mergeCell ref="A59:C59"/>
    <mergeCell ref="A60:C60"/>
    <mergeCell ref="F60:G60"/>
    <mergeCell ref="A61:C61"/>
    <mergeCell ref="F61:G61"/>
    <mergeCell ref="F64:G64"/>
    <mergeCell ref="F51:G51"/>
    <mergeCell ref="F52:G52"/>
    <mergeCell ref="F53:G53"/>
    <mergeCell ref="F54:G54"/>
    <mergeCell ref="F55:G55"/>
    <mergeCell ref="F63:G63"/>
    <mergeCell ref="A51:C51"/>
    <mergeCell ref="A52:C52"/>
    <mergeCell ref="A53:C53"/>
    <mergeCell ref="A58:C58"/>
    <mergeCell ref="A54:C54"/>
    <mergeCell ref="A55:C55"/>
    <mergeCell ref="Q6:U6"/>
    <mergeCell ref="A88:C88"/>
    <mergeCell ref="F88:G88"/>
    <mergeCell ref="A10:B10"/>
    <mergeCell ref="C10:E10"/>
    <mergeCell ref="A12:B12"/>
    <mergeCell ref="C12:E12"/>
    <mergeCell ref="A48:C48"/>
    <mergeCell ref="F48:G48"/>
    <mergeCell ref="A50:C50"/>
    <mergeCell ref="Q8:U8"/>
    <mergeCell ref="Q10:U10"/>
    <mergeCell ref="A2:B2"/>
    <mergeCell ref="A4:B4"/>
    <mergeCell ref="C4:E4"/>
    <mergeCell ref="A6:B6"/>
    <mergeCell ref="C6:E6"/>
    <mergeCell ref="C2:F2"/>
    <mergeCell ref="M2:U2"/>
    <mergeCell ref="Q4:U4"/>
    <mergeCell ref="D36:E36"/>
    <mergeCell ref="D43:E43"/>
    <mergeCell ref="A8:B8"/>
    <mergeCell ref="C8:E8"/>
    <mergeCell ref="D14:E14"/>
    <mergeCell ref="A15:C15"/>
    <mergeCell ref="A14:C14"/>
    <mergeCell ref="D15:E15"/>
    <mergeCell ref="A16:C16"/>
    <mergeCell ref="D16:E16"/>
    <mergeCell ref="A20:C20"/>
    <mergeCell ref="D20:E20"/>
    <mergeCell ref="A21:C21"/>
    <mergeCell ref="D21:E21"/>
    <mergeCell ref="A17:C17"/>
    <mergeCell ref="D17:E17"/>
    <mergeCell ref="A18:C18"/>
    <mergeCell ref="D18:E18"/>
    <mergeCell ref="A19:C19"/>
    <mergeCell ref="D19:E19"/>
    <mergeCell ref="A22:C22"/>
    <mergeCell ref="D22:E22"/>
    <mergeCell ref="A23:C23"/>
    <mergeCell ref="D23:E23"/>
    <mergeCell ref="A24:C24"/>
    <mergeCell ref="D24:E24"/>
    <mergeCell ref="A25:C25"/>
    <mergeCell ref="D25:E25"/>
    <mergeCell ref="A26:C26"/>
    <mergeCell ref="D26:E26"/>
    <mergeCell ref="A27:C27"/>
    <mergeCell ref="D27:E27"/>
    <mergeCell ref="D31:E31"/>
    <mergeCell ref="A32:C32"/>
    <mergeCell ref="D32:E32"/>
    <mergeCell ref="A28:C28"/>
    <mergeCell ref="D28:E28"/>
    <mergeCell ref="A29:C29"/>
    <mergeCell ref="D29:E29"/>
    <mergeCell ref="D41:E41"/>
    <mergeCell ref="A33:C33"/>
    <mergeCell ref="D33:E33"/>
    <mergeCell ref="F21:G21"/>
    <mergeCell ref="F29:G29"/>
    <mergeCell ref="A34:C34"/>
    <mergeCell ref="D34:E34"/>
    <mergeCell ref="A30:C30"/>
    <mergeCell ref="D30:E30"/>
    <mergeCell ref="A31:C31"/>
    <mergeCell ref="F43:G43"/>
    <mergeCell ref="D45:E45"/>
    <mergeCell ref="F45:G45"/>
    <mergeCell ref="F36:G36"/>
    <mergeCell ref="D38:E38"/>
    <mergeCell ref="F38:G38"/>
    <mergeCell ref="C44:D44"/>
    <mergeCell ref="A40:C40"/>
    <mergeCell ref="D40:E40"/>
    <mergeCell ref="A41:C41"/>
    <mergeCell ref="F96:G96"/>
    <mergeCell ref="F97:G97"/>
    <mergeCell ref="A98:C98"/>
    <mergeCell ref="A99:C99"/>
    <mergeCell ref="A100:C100"/>
    <mergeCell ref="F100:G100"/>
    <mergeCell ref="A101:C101"/>
    <mergeCell ref="F101:G101"/>
    <mergeCell ref="A102:C102"/>
    <mergeCell ref="F102:G102"/>
    <mergeCell ref="A103:C103"/>
    <mergeCell ref="F103:G103"/>
    <mergeCell ref="F104:G104"/>
    <mergeCell ref="F105:G105"/>
    <mergeCell ref="A106:C106"/>
    <mergeCell ref="A107:C107"/>
    <mergeCell ref="F107:G107"/>
    <mergeCell ref="F117:G117"/>
    <mergeCell ref="A110:C110"/>
    <mergeCell ref="F108:G108"/>
    <mergeCell ref="F109:G109"/>
    <mergeCell ref="A111:C111"/>
    <mergeCell ref="F111:G111"/>
    <mergeCell ref="F112:G112"/>
    <mergeCell ref="F113:G113"/>
    <mergeCell ref="A114:C114"/>
    <mergeCell ref="A115:C115"/>
    <mergeCell ref="F115:G115"/>
    <mergeCell ref="A126:C126"/>
    <mergeCell ref="A116:C116"/>
    <mergeCell ref="F116:G116"/>
    <mergeCell ref="F126:G126"/>
    <mergeCell ref="F118:G118"/>
    <mergeCell ref="F119:G119"/>
    <mergeCell ref="F120:G120"/>
    <mergeCell ref="F121:G121"/>
    <mergeCell ref="F122:G122"/>
    <mergeCell ref="F132:G132"/>
    <mergeCell ref="O15:S15"/>
    <mergeCell ref="F127:G127"/>
    <mergeCell ref="F128:G128"/>
    <mergeCell ref="K13:U13"/>
    <mergeCell ref="A123:C123"/>
    <mergeCell ref="A124:C124"/>
    <mergeCell ref="F124:G124"/>
    <mergeCell ref="A125:C125"/>
    <mergeCell ref="F125:G125"/>
  </mergeCells>
  <conditionalFormatting sqref="F4">
    <cfRule type="cellIs" priority="342" dxfId="504" operator="lessThan" stopIfTrue="1">
      <formula>1</formula>
    </cfRule>
  </conditionalFormatting>
  <conditionalFormatting sqref="F5">
    <cfRule type="cellIs" priority="341" dxfId="504" operator="lessThan" stopIfTrue="1">
      <formula>1</formula>
    </cfRule>
  </conditionalFormatting>
  <conditionalFormatting sqref="F6">
    <cfRule type="cellIs" priority="340" dxfId="504" operator="lessThan" stopIfTrue="1">
      <formula>1</formula>
    </cfRule>
  </conditionalFormatting>
  <conditionalFormatting sqref="F7">
    <cfRule type="cellIs" priority="339" dxfId="504" operator="lessThan" stopIfTrue="1">
      <formula>1</formula>
    </cfRule>
  </conditionalFormatting>
  <conditionalFormatting sqref="F9">
    <cfRule type="cellIs" priority="337" dxfId="504" operator="lessThan" stopIfTrue="1">
      <formula>1</formula>
    </cfRule>
  </conditionalFormatting>
  <conditionalFormatting sqref="F10">
    <cfRule type="cellIs" priority="336" dxfId="504" operator="lessThan" stopIfTrue="1">
      <formula>1</formula>
    </cfRule>
  </conditionalFormatting>
  <conditionalFormatting sqref="F11">
    <cfRule type="cellIs" priority="335" dxfId="504" operator="lessThan" stopIfTrue="1">
      <formula>1</formula>
    </cfRule>
  </conditionalFormatting>
  <conditionalFormatting sqref="F12">
    <cfRule type="cellIs" priority="334" dxfId="504" operator="lessThan" stopIfTrue="1">
      <formula>1</formula>
    </cfRule>
  </conditionalFormatting>
  <conditionalFormatting sqref="F13">
    <cfRule type="cellIs" priority="333" dxfId="504" operator="lessThan" stopIfTrue="1">
      <formula>1</formula>
    </cfRule>
  </conditionalFormatting>
  <conditionalFormatting sqref="F14">
    <cfRule type="cellIs" priority="332" dxfId="504" operator="lessThan" stopIfTrue="1">
      <formula>1</formula>
    </cfRule>
  </conditionalFormatting>
  <conditionalFormatting sqref="F15">
    <cfRule type="cellIs" priority="331" dxfId="504" operator="lessThan" stopIfTrue="1">
      <formula>1</formula>
    </cfRule>
  </conditionalFormatting>
  <conditionalFormatting sqref="F16">
    <cfRule type="cellIs" priority="330" dxfId="504" operator="lessThan" stopIfTrue="1">
      <formula>1</formula>
    </cfRule>
  </conditionalFormatting>
  <conditionalFormatting sqref="F17">
    <cfRule type="cellIs" priority="329" dxfId="504" operator="lessThan" stopIfTrue="1">
      <formula>1</formula>
    </cfRule>
  </conditionalFormatting>
  <conditionalFormatting sqref="F24">
    <cfRule type="cellIs" priority="274" dxfId="504" operator="lessThan" stopIfTrue="1">
      <formula>1</formula>
    </cfRule>
  </conditionalFormatting>
  <conditionalFormatting sqref="F26">
    <cfRule type="cellIs" priority="272" dxfId="504" operator="lessThan" stopIfTrue="1">
      <formula>1</formula>
    </cfRule>
  </conditionalFormatting>
  <conditionalFormatting sqref="F22">
    <cfRule type="cellIs" priority="276" dxfId="504" operator="lessThan" stopIfTrue="1">
      <formula>1</formula>
    </cfRule>
  </conditionalFormatting>
  <conditionalFormatting sqref="F27">
    <cfRule type="cellIs" priority="271" dxfId="504" operator="lessThan" stopIfTrue="1">
      <formula>1</formula>
    </cfRule>
  </conditionalFormatting>
  <conditionalFormatting sqref="F23">
    <cfRule type="cellIs" priority="275" dxfId="504" operator="lessThan" stopIfTrue="1">
      <formula>1</formula>
    </cfRule>
  </conditionalFormatting>
  <conditionalFormatting sqref="F25">
    <cfRule type="cellIs" priority="273" dxfId="504" operator="lessThan" stopIfTrue="1">
      <formula>1</formula>
    </cfRule>
  </conditionalFormatting>
  <conditionalFormatting sqref="F28">
    <cfRule type="cellIs" priority="270" dxfId="504" operator="lessThan" stopIfTrue="1">
      <formula>1</formula>
    </cfRule>
  </conditionalFormatting>
  <conditionalFormatting sqref="F33">
    <cfRule type="cellIs" priority="269" dxfId="504" operator="lessThan" stopIfTrue="1">
      <formula>1</formula>
    </cfRule>
  </conditionalFormatting>
  <conditionalFormatting sqref="F34">
    <cfRule type="cellIs" priority="268" dxfId="504" operator="lessThan" stopIfTrue="1">
      <formula>1</formula>
    </cfRule>
  </conditionalFormatting>
  <conditionalFormatting sqref="F35">
    <cfRule type="cellIs" priority="267" dxfId="504" operator="lessThan" stopIfTrue="1">
      <formula>1</formula>
    </cfRule>
  </conditionalFormatting>
  <conditionalFormatting sqref="F37">
    <cfRule type="cellIs" priority="265" dxfId="504" operator="lessThan" stopIfTrue="1">
      <formula>1</formula>
    </cfRule>
  </conditionalFormatting>
  <conditionalFormatting sqref="F39">
    <cfRule type="cellIs" priority="263" dxfId="504" operator="lessThan" stopIfTrue="1">
      <formula>1</formula>
    </cfRule>
  </conditionalFormatting>
  <conditionalFormatting sqref="F42">
    <cfRule type="cellIs" priority="260" dxfId="504" operator="lessThan" stopIfTrue="1">
      <formula>1</formula>
    </cfRule>
  </conditionalFormatting>
  <conditionalFormatting sqref="F48">
    <cfRule type="cellIs" priority="259" dxfId="504" operator="lessThan" stopIfTrue="1">
      <formula>1</formula>
    </cfRule>
  </conditionalFormatting>
  <conditionalFormatting sqref="F49">
    <cfRule type="cellIs" priority="258" dxfId="504" operator="lessThan" stopIfTrue="1">
      <formula>1</formula>
    </cfRule>
  </conditionalFormatting>
  <conditionalFormatting sqref="F50">
    <cfRule type="cellIs" priority="257" dxfId="504" operator="lessThan" stopIfTrue="1">
      <formula>1</formula>
    </cfRule>
  </conditionalFormatting>
  <conditionalFormatting sqref="F51">
    <cfRule type="cellIs" priority="256" dxfId="504" operator="lessThan" stopIfTrue="1">
      <formula>1</formula>
    </cfRule>
  </conditionalFormatting>
  <conditionalFormatting sqref="F8">
    <cfRule type="cellIs" priority="83" dxfId="504" operator="lessThan" stopIfTrue="1">
      <formula>1</formula>
    </cfRule>
  </conditionalFormatting>
  <conditionalFormatting sqref="F52">
    <cfRule type="cellIs" priority="82" dxfId="504" operator="lessThan" stopIfTrue="1">
      <formula>1</formula>
    </cfRule>
  </conditionalFormatting>
  <conditionalFormatting sqref="F53">
    <cfRule type="cellIs" priority="81" dxfId="504" operator="lessThan" stopIfTrue="1">
      <formula>1</formula>
    </cfRule>
  </conditionalFormatting>
  <conditionalFormatting sqref="F54">
    <cfRule type="cellIs" priority="80" dxfId="504" operator="lessThan" stopIfTrue="1">
      <formula>1</formula>
    </cfRule>
  </conditionalFormatting>
  <conditionalFormatting sqref="F55">
    <cfRule type="cellIs" priority="79" dxfId="504" operator="lessThan" stopIfTrue="1">
      <formula>1</formula>
    </cfRule>
  </conditionalFormatting>
  <conditionalFormatting sqref="F56">
    <cfRule type="cellIs" priority="78" dxfId="504" operator="lessThan" stopIfTrue="1">
      <formula>1</formula>
    </cfRule>
  </conditionalFormatting>
  <conditionalFormatting sqref="F57">
    <cfRule type="cellIs" priority="77" dxfId="504" operator="lessThan" stopIfTrue="1">
      <formula>1</formula>
    </cfRule>
  </conditionalFormatting>
  <conditionalFormatting sqref="F59">
    <cfRule type="cellIs" priority="76" dxfId="504" operator="lessThan" stopIfTrue="1">
      <formula>1</formula>
    </cfRule>
  </conditionalFormatting>
  <conditionalFormatting sqref="F60">
    <cfRule type="cellIs" priority="75" dxfId="504" operator="lessThan" stopIfTrue="1">
      <formula>1</formula>
    </cfRule>
  </conditionalFormatting>
  <conditionalFormatting sqref="F61">
    <cfRule type="cellIs" priority="74" dxfId="504" operator="lessThan" stopIfTrue="1">
      <formula>1</formula>
    </cfRule>
  </conditionalFormatting>
  <conditionalFormatting sqref="F62">
    <cfRule type="cellIs" priority="73" dxfId="504" operator="lessThan" stopIfTrue="1">
      <formula>1</formula>
    </cfRule>
  </conditionalFormatting>
  <conditionalFormatting sqref="F63">
    <cfRule type="cellIs" priority="72" dxfId="504" operator="lessThan" stopIfTrue="1">
      <formula>1</formula>
    </cfRule>
  </conditionalFormatting>
  <conditionalFormatting sqref="F64">
    <cfRule type="cellIs" priority="70" dxfId="504" operator="lessThan" stopIfTrue="1">
      <formula>1</formula>
    </cfRule>
  </conditionalFormatting>
  <conditionalFormatting sqref="F65">
    <cfRule type="cellIs" priority="62" dxfId="504" operator="lessThan" stopIfTrue="1">
      <formula>1</formula>
    </cfRule>
  </conditionalFormatting>
  <conditionalFormatting sqref="F66">
    <cfRule type="cellIs" priority="68" dxfId="504" operator="lessThan" stopIfTrue="1">
      <formula>1</formula>
    </cfRule>
  </conditionalFormatting>
  <conditionalFormatting sqref="F67">
    <cfRule type="cellIs" priority="67" dxfId="504" operator="lessThan" stopIfTrue="1">
      <formula>1</formula>
    </cfRule>
  </conditionalFormatting>
  <conditionalFormatting sqref="F68">
    <cfRule type="cellIs" priority="66" dxfId="504" operator="lessThan" stopIfTrue="1">
      <formula>1</formula>
    </cfRule>
  </conditionalFormatting>
  <conditionalFormatting sqref="F69">
    <cfRule type="cellIs" priority="65" dxfId="504" operator="lessThan" stopIfTrue="1">
      <formula>1</formula>
    </cfRule>
  </conditionalFormatting>
  <conditionalFormatting sqref="F70">
    <cfRule type="cellIs" priority="64" dxfId="504" operator="lessThan" stopIfTrue="1">
      <formula>1</formula>
    </cfRule>
  </conditionalFormatting>
  <conditionalFormatting sqref="F71">
    <cfRule type="cellIs" priority="63" dxfId="504" operator="lessThan" stopIfTrue="1">
      <formula>1</formula>
    </cfRule>
  </conditionalFormatting>
  <conditionalFormatting sqref="F72">
    <cfRule type="cellIs" priority="61" dxfId="504" operator="lessThan" stopIfTrue="1">
      <formula>1</formula>
    </cfRule>
  </conditionalFormatting>
  <conditionalFormatting sqref="F73">
    <cfRule type="cellIs" priority="60" dxfId="504" operator="lessThan" stopIfTrue="1">
      <formula>1</formula>
    </cfRule>
  </conditionalFormatting>
  <conditionalFormatting sqref="F74">
    <cfRule type="cellIs" priority="59" dxfId="504" operator="lessThan" stopIfTrue="1">
      <formula>1</formula>
    </cfRule>
  </conditionalFormatting>
  <conditionalFormatting sqref="F75">
    <cfRule type="cellIs" priority="58" dxfId="504" operator="lessThan" stopIfTrue="1">
      <formula>1</formula>
    </cfRule>
  </conditionalFormatting>
  <conditionalFormatting sqref="F76">
    <cfRule type="cellIs" priority="57" dxfId="504" operator="lessThan" stopIfTrue="1">
      <formula>1</formula>
    </cfRule>
  </conditionalFormatting>
  <conditionalFormatting sqref="F77">
    <cfRule type="cellIs" priority="56" dxfId="504" operator="lessThan" stopIfTrue="1">
      <formula>1</formula>
    </cfRule>
  </conditionalFormatting>
  <conditionalFormatting sqref="F78">
    <cfRule type="cellIs" priority="55" dxfId="504" operator="lessThan" stopIfTrue="1">
      <formula>1</formula>
    </cfRule>
  </conditionalFormatting>
  <conditionalFormatting sqref="F80">
    <cfRule type="cellIs" priority="53" dxfId="504" operator="lessThan" stopIfTrue="1">
      <formula>1</formula>
    </cfRule>
  </conditionalFormatting>
  <conditionalFormatting sqref="F81">
    <cfRule type="cellIs" priority="52" dxfId="504" operator="lessThan" stopIfTrue="1">
      <formula>1</formula>
    </cfRule>
  </conditionalFormatting>
  <conditionalFormatting sqref="F82">
    <cfRule type="cellIs" priority="51" dxfId="504" operator="lessThan" stopIfTrue="1">
      <formula>1</formula>
    </cfRule>
  </conditionalFormatting>
  <conditionalFormatting sqref="F83">
    <cfRule type="cellIs" priority="50" dxfId="504" operator="lessThan" stopIfTrue="1">
      <formula>1</formula>
    </cfRule>
  </conditionalFormatting>
  <conditionalFormatting sqref="F84">
    <cfRule type="cellIs" priority="49" dxfId="504" operator="lessThan" stopIfTrue="1">
      <formula>1</formula>
    </cfRule>
  </conditionalFormatting>
  <conditionalFormatting sqref="F85">
    <cfRule type="cellIs" priority="48" dxfId="504" operator="lessThan" stopIfTrue="1">
      <formula>1</formula>
    </cfRule>
  </conditionalFormatting>
  <conditionalFormatting sqref="F86">
    <cfRule type="cellIs" priority="47" dxfId="504" operator="lessThan" stopIfTrue="1">
      <formula>1</formula>
    </cfRule>
  </conditionalFormatting>
  <conditionalFormatting sqref="F87">
    <cfRule type="cellIs" priority="46" dxfId="504" operator="lessThan" stopIfTrue="1">
      <formula>1</formula>
    </cfRule>
  </conditionalFormatting>
  <conditionalFormatting sqref="F88">
    <cfRule type="cellIs" priority="45" dxfId="504" operator="lessThan" stopIfTrue="1">
      <formula>1</formula>
    </cfRule>
  </conditionalFormatting>
  <conditionalFormatting sqref="F89">
    <cfRule type="cellIs" priority="44" dxfId="504" operator="lessThan" stopIfTrue="1">
      <formula>1</formula>
    </cfRule>
  </conditionalFormatting>
  <conditionalFormatting sqref="F90">
    <cfRule type="cellIs" priority="43" dxfId="504" operator="lessThan" stopIfTrue="1">
      <formula>1</formula>
    </cfRule>
  </conditionalFormatting>
  <conditionalFormatting sqref="F91">
    <cfRule type="cellIs" priority="42" dxfId="504" operator="lessThan" stopIfTrue="1">
      <formula>1</formula>
    </cfRule>
  </conditionalFormatting>
  <conditionalFormatting sqref="F92">
    <cfRule type="cellIs" priority="41" dxfId="504" operator="lessThan" stopIfTrue="1">
      <formula>1</formula>
    </cfRule>
  </conditionalFormatting>
  <conditionalFormatting sqref="F93">
    <cfRule type="cellIs" priority="40" dxfId="504" operator="lessThan" stopIfTrue="1">
      <formula>1</formula>
    </cfRule>
  </conditionalFormatting>
  <conditionalFormatting sqref="F95">
    <cfRule type="cellIs" priority="39" dxfId="504" operator="lessThan" stopIfTrue="1">
      <formula>1</formula>
    </cfRule>
  </conditionalFormatting>
  <conditionalFormatting sqref="F96">
    <cfRule type="cellIs" priority="38" dxfId="504" operator="lessThan" stopIfTrue="1">
      <formula>1</formula>
    </cfRule>
  </conditionalFormatting>
  <conditionalFormatting sqref="F97">
    <cfRule type="cellIs" priority="37" dxfId="504" operator="lessThan" stopIfTrue="1">
      <formula>1</formula>
    </cfRule>
  </conditionalFormatting>
  <conditionalFormatting sqref="F99">
    <cfRule type="cellIs" priority="36" dxfId="504" operator="lessThan" stopIfTrue="1">
      <formula>1</formula>
    </cfRule>
  </conditionalFormatting>
  <conditionalFormatting sqref="F100">
    <cfRule type="cellIs" priority="35" dxfId="504" operator="lessThan" stopIfTrue="1">
      <formula>1</formula>
    </cfRule>
  </conditionalFormatting>
  <conditionalFormatting sqref="F101">
    <cfRule type="cellIs" priority="34" dxfId="504" operator="lessThan" stopIfTrue="1">
      <formula>1</formula>
    </cfRule>
  </conditionalFormatting>
  <conditionalFormatting sqref="F102">
    <cfRule type="cellIs" priority="33" dxfId="504" operator="lessThan" stopIfTrue="1">
      <formula>1</formula>
    </cfRule>
  </conditionalFormatting>
  <conditionalFormatting sqref="F103">
    <cfRule type="cellIs" priority="32" dxfId="504" operator="lessThan" stopIfTrue="1">
      <formula>1</formula>
    </cfRule>
  </conditionalFormatting>
  <conditionalFormatting sqref="F104">
    <cfRule type="cellIs" priority="31" dxfId="504" operator="lessThan" stopIfTrue="1">
      <formula>1</formula>
    </cfRule>
  </conditionalFormatting>
  <conditionalFormatting sqref="F105">
    <cfRule type="cellIs" priority="30" dxfId="504" operator="lessThan" stopIfTrue="1">
      <formula>1</formula>
    </cfRule>
  </conditionalFormatting>
  <conditionalFormatting sqref="F106">
    <cfRule type="cellIs" priority="29" dxfId="504" operator="lessThan" stopIfTrue="1">
      <formula>1</formula>
    </cfRule>
  </conditionalFormatting>
  <conditionalFormatting sqref="F107">
    <cfRule type="cellIs" priority="28" dxfId="504" operator="lessThan" stopIfTrue="1">
      <formula>1</formula>
    </cfRule>
  </conditionalFormatting>
  <conditionalFormatting sqref="F125">
    <cfRule type="cellIs" priority="7" dxfId="504" operator="lessThan" stopIfTrue="1">
      <formula>1</formula>
    </cfRule>
  </conditionalFormatting>
  <conditionalFormatting sqref="F126">
    <cfRule type="cellIs" priority="6" dxfId="504" operator="lessThan" stopIfTrue="1">
      <formula>1</formula>
    </cfRule>
  </conditionalFormatting>
  <conditionalFormatting sqref="F127">
    <cfRule type="cellIs" priority="4" dxfId="504" operator="lessThan" stopIfTrue="1">
      <formula>1</formula>
    </cfRule>
  </conditionalFormatting>
  <conditionalFormatting sqref="F108">
    <cfRule type="cellIs" priority="24" dxfId="504" operator="lessThan" stopIfTrue="1">
      <formula>1</formula>
    </cfRule>
  </conditionalFormatting>
  <conditionalFormatting sqref="F109">
    <cfRule type="cellIs" priority="23" dxfId="504" operator="lessThan" stopIfTrue="1">
      <formula>1</formula>
    </cfRule>
  </conditionalFormatting>
  <conditionalFormatting sqref="F110">
    <cfRule type="cellIs" priority="22" dxfId="504" operator="lessThan" stopIfTrue="1">
      <formula>1</formula>
    </cfRule>
  </conditionalFormatting>
  <conditionalFormatting sqref="F111">
    <cfRule type="cellIs" priority="21" dxfId="504" operator="lessThan" stopIfTrue="1">
      <formula>1</formula>
    </cfRule>
  </conditionalFormatting>
  <conditionalFormatting sqref="F112">
    <cfRule type="cellIs" priority="20" dxfId="504" operator="lessThan" stopIfTrue="1">
      <formula>1</formula>
    </cfRule>
  </conditionalFormatting>
  <conditionalFormatting sqref="F113">
    <cfRule type="cellIs" priority="19" dxfId="504" operator="lessThan" stopIfTrue="1">
      <formula>1</formula>
    </cfRule>
  </conditionalFormatting>
  <conditionalFormatting sqref="F114">
    <cfRule type="cellIs" priority="18" dxfId="504" operator="lessThan" stopIfTrue="1">
      <formula>1</formula>
    </cfRule>
  </conditionalFormatting>
  <conditionalFormatting sqref="F115">
    <cfRule type="cellIs" priority="17" dxfId="504" operator="lessThan" stopIfTrue="1">
      <formula>1</formula>
    </cfRule>
  </conditionalFormatting>
  <conditionalFormatting sqref="F116">
    <cfRule type="cellIs" priority="16" dxfId="504" operator="lessThan" stopIfTrue="1">
      <formula>1</formula>
    </cfRule>
  </conditionalFormatting>
  <conditionalFormatting sqref="F117">
    <cfRule type="cellIs" priority="15" dxfId="504" operator="lessThan" stopIfTrue="1">
      <formula>1</formula>
    </cfRule>
  </conditionalFormatting>
  <conditionalFormatting sqref="F118">
    <cfRule type="cellIs" priority="14" dxfId="504" operator="lessThan" stopIfTrue="1">
      <formula>1</formula>
    </cfRule>
  </conditionalFormatting>
  <conditionalFormatting sqref="F119">
    <cfRule type="cellIs" priority="13" dxfId="504" operator="lessThan" stopIfTrue="1">
      <formula>1</formula>
    </cfRule>
  </conditionalFormatting>
  <conditionalFormatting sqref="F120">
    <cfRule type="cellIs" priority="12" dxfId="504" operator="lessThan" stopIfTrue="1">
      <formula>1</formula>
    </cfRule>
  </conditionalFormatting>
  <conditionalFormatting sqref="F121">
    <cfRule type="cellIs" priority="11" dxfId="504" operator="lessThan" stopIfTrue="1">
      <formula>1</formula>
    </cfRule>
  </conditionalFormatting>
  <conditionalFormatting sqref="F122">
    <cfRule type="cellIs" priority="10" dxfId="504" operator="lessThan" stopIfTrue="1">
      <formula>1</formula>
    </cfRule>
  </conditionalFormatting>
  <conditionalFormatting sqref="F123">
    <cfRule type="cellIs" priority="9" dxfId="504" operator="lessThan" stopIfTrue="1">
      <formula>1</formula>
    </cfRule>
  </conditionalFormatting>
  <conditionalFormatting sqref="F124">
    <cfRule type="cellIs" priority="8" dxfId="504" operator="lessThan" stopIfTrue="1">
      <formula>1</formula>
    </cfRule>
  </conditionalFormatting>
  <conditionalFormatting sqref="F128:F130">
    <cfRule type="cellIs" priority="2" dxfId="504" operator="lessThan" stopIfTrue="1">
      <formula>1</formula>
    </cfRule>
  </conditionalFormatting>
  <conditionalFormatting sqref="F132">
    <cfRule type="cellIs" priority="1" dxfId="504" operator="lessThan" stopIfTrue="1">
      <formula>1</formula>
    </cfRule>
  </conditionalFormatting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scale="86" r:id="rId2"/>
  <headerFooter>
    <oddHeader>&amp;L&amp;"-,Gras"Sommaire du Budget</oddHeader>
  </headerFooter>
  <rowBreaks count="1" manualBreakCount="1">
    <brk id="47" max="22" man="1"/>
  </rowBreaks>
  <ignoredErrors>
    <ignoredError sqref="M75" formula="1"/>
  </ignoredError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G853"/>
  <sheetViews>
    <sheetView showGridLines="0" zoomScaleSheetLayoutView="75" workbookViewId="0" topLeftCell="A1">
      <selection activeCell="B5" sqref="B5"/>
    </sheetView>
  </sheetViews>
  <sheetFormatPr defaultColWidth="11.421875" defaultRowHeight="15"/>
  <cols>
    <col min="1" max="1" width="41.8515625" style="3" customWidth="1"/>
    <col min="2" max="2" width="11.421875" style="34" customWidth="1"/>
    <col min="3" max="3" width="8.00390625" style="3" customWidth="1"/>
    <col min="4" max="4" width="6.421875" style="3" customWidth="1"/>
    <col min="5" max="7" width="11.421875" style="34" customWidth="1"/>
    <col min="8" max="16384" width="11.421875" style="3" customWidth="1"/>
  </cols>
  <sheetData>
    <row r="1" spans="1:7" ht="12.75" customHeight="1" thickBot="1">
      <c r="A1" s="70" t="s">
        <v>413</v>
      </c>
      <c r="B1" s="11"/>
      <c r="C1" s="2"/>
      <c r="D1" s="2"/>
      <c r="E1" s="11"/>
      <c r="F1" s="11"/>
      <c r="G1" s="11"/>
    </row>
    <row r="2" spans="1:7" ht="11.25">
      <c r="A2" s="69" t="s">
        <v>398</v>
      </c>
      <c r="B2" s="32"/>
      <c r="C2" s="26"/>
      <c r="D2" s="26"/>
      <c r="E2" s="32"/>
      <c r="F2" s="32"/>
      <c r="G2" s="32"/>
    </row>
    <row r="3" spans="1:7" ht="9">
      <c r="A3" s="28" t="s">
        <v>399</v>
      </c>
      <c r="B3" s="11"/>
      <c r="C3" s="2"/>
      <c r="D3" s="2"/>
      <c r="E3" s="11"/>
      <c r="F3" s="11"/>
      <c r="G3" s="11"/>
    </row>
    <row r="4" spans="1:7" ht="9">
      <c r="A4" s="29"/>
      <c r="B4" s="33" t="s">
        <v>189</v>
      </c>
      <c r="C4" s="5"/>
      <c r="D4" s="5" t="s">
        <v>403</v>
      </c>
      <c r="E4" s="33" t="s">
        <v>100</v>
      </c>
      <c r="F4" s="33" t="s">
        <v>103</v>
      </c>
      <c r="G4" s="33" t="s">
        <v>102</v>
      </c>
    </row>
    <row r="5" spans="1:7" ht="9">
      <c r="A5" s="18" t="s">
        <v>393</v>
      </c>
      <c r="B5" s="106"/>
      <c r="C5" s="61"/>
      <c r="D5" s="62"/>
      <c r="E5" s="54">
        <f>B5</f>
        <v>0</v>
      </c>
      <c r="F5" s="9">
        <f aca="true" t="shared" si="0" ref="F5:F11">IF(G5&gt;1,(E5-G5),E5)</f>
        <v>0</v>
      </c>
      <c r="G5" s="10"/>
    </row>
    <row r="6" spans="1:7" ht="9.75" customHeight="1">
      <c r="A6" s="105" t="s">
        <v>394</v>
      </c>
      <c r="B6" s="108">
        <f>SUM($E$741+$E$835)</f>
        <v>0</v>
      </c>
      <c r="C6" s="244">
        <v>0.04</v>
      </c>
      <c r="D6" s="244"/>
      <c r="E6" s="10">
        <f>B6*C6</f>
        <v>0</v>
      </c>
      <c r="F6" s="9">
        <f>IF(G6&gt;1,(E6-G6),E6)</f>
        <v>0</v>
      </c>
      <c r="G6" s="10"/>
    </row>
    <row r="7" spans="1:7" ht="9.75" customHeight="1">
      <c r="A7" s="105" t="s">
        <v>396</v>
      </c>
      <c r="B7" s="109">
        <f>SUM($E$741+$E$835)</f>
        <v>0</v>
      </c>
      <c r="C7" s="244">
        <v>0.1</v>
      </c>
      <c r="D7" s="244"/>
      <c r="E7" s="10">
        <f>B7*C7</f>
        <v>0</v>
      </c>
      <c r="F7" s="9">
        <f>IF(G7&gt;1,(E7-G7),E7)</f>
        <v>0</v>
      </c>
      <c r="G7" s="10"/>
    </row>
    <row r="8" spans="1:7" ht="9.75" customHeight="1">
      <c r="A8" s="105" t="s">
        <v>397</v>
      </c>
      <c r="B8" s="110">
        <f>SUM($E$741+$E$835)</f>
        <v>0</v>
      </c>
      <c r="C8" s="244">
        <v>0.07</v>
      </c>
      <c r="D8" s="244"/>
      <c r="E8" s="10">
        <f>B8*C8</f>
        <v>0</v>
      </c>
      <c r="F8" s="9">
        <f>IF(G8&gt;1,(E8-G8),E8)</f>
        <v>0</v>
      </c>
      <c r="G8" s="10"/>
    </row>
    <row r="9" spans="1:7" ht="9">
      <c r="A9" s="18" t="s">
        <v>401</v>
      </c>
      <c r="B9" s="107"/>
      <c r="C9" s="63"/>
      <c r="D9" s="64"/>
      <c r="E9" s="54">
        <f>B9</f>
        <v>0</v>
      </c>
      <c r="F9" s="9">
        <f t="shared" si="0"/>
        <v>0</v>
      </c>
      <c r="G9" s="10"/>
    </row>
    <row r="10" spans="1:7" ht="9">
      <c r="A10" s="18" t="s">
        <v>402</v>
      </c>
      <c r="B10" s="50"/>
      <c r="C10" s="63"/>
      <c r="D10" s="64"/>
      <c r="E10" s="54">
        <f>B10</f>
        <v>0</v>
      </c>
      <c r="F10" s="9">
        <f t="shared" si="0"/>
        <v>0</v>
      </c>
      <c r="G10" s="10"/>
    </row>
    <row r="11" spans="1:7" ht="9">
      <c r="A11" s="18" t="s">
        <v>395</v>
      </c>
      <c r="B11" s="50"/>
      <c r="C11" s="66"/>
      <c r="D11" s="67"/>
      <c r="E11" s="54">
        <f>B11</f>
        <v>0</v>
      </c>
      <c r="F11" s="9">
        <f t="shared" si="0"/>
        <v>0</v>
      </c>
      <c r="G11" s="10"/>
    </row>
    <row r="12" spans="1:7" ht="9">
      <c r="A12" s="2"/>
      <c r="B12" s="11"/>
      <c r="C12" s="2"/>
      <c r="D12" s="2"/>
      <c r="E12" s="11"/>
      <c r="F12" s="11"/>
      <c r="G12" s="11"/>
    </row>
    <row r="13" spans="1:7" ht="9.75" thickBot="1">
      <c r="A13" s="2"/>
      <c r="B13" s="11"/>
      <c r="C13" s="246" t="s">
        <v>400</v>
      </c>
      <c r="D13" s="246"/>
      <c r="E13" s="73">
        <f>SUM(E5:E11)</f>
        <v>0</v>
      </c>
      <c r="F13" s="73">
        <f>SUM(F5:F11)</f>
        <v>0</v>
      </c>
      <c r="G13" s="74">
        <f>SUM(G5:G11)</f>
        <v>0</v>
      </c>
    </row>
    <row r="14" spans="1:7" ht="12" thickBot="1">
      <c r="A14" s="70" t="s">
        <v>412</v>
      </c>
      <c r="B14" s="11"/>
      <c r="C14" s="2"/>
      <c r="D14" s="2"/>
      <c r="E14" s="11"/>
      <c r="F14" s="11"/>
      <c r="G14" s="11"/>
    </row>
    <row r="15" spans="1:7" ht="11.25">
      <c r="A15" s="69" t="s">
        <v>203</v>
      </c>
      <c r="B15" s="32"/>
      <c r="C15" s="26"/>
      <c r="D15" s="26"/>
      <c r="E15" s="32"/>
      <c r="F15" s="32"/>
      <c r="G15" s="32"/>
    </row>
    <row r="16" spans="1:7" ht="9">
      <c r="A16" s="28" t="s">
        <v>204</v>
      </c>
      <c r="B16" s="11"/>
      <c r="C16" s="2"/>
      <c r="D16" s="2"/>
      <c r="E16" s="11"/>
      <c r="F16" s="11"/>
      <c r="G16" s="11"/>
    </row>
    <row r="17" spans="1:7" ht="9">
      <c r="A17" s="29"/>
      <c r="B17" s="33" t="s">
        <v>189</v>
      </c>
      <c r="C17" s="5" t="s">
        <v>98</v>
      </c>
      <c r="D17" s="5" t="s">
        <v>99</v>
      </c>
      <c r="E17" s="33" t="s">
        <v>100</v>
      </c>
      <c r="F17" s="33" t="s">
        <v>103</v>
      </c>
      <c r="G17" s="33" t="s">
        <v>102</v>
      </c>
    </row>
    <row r="18" spans="1:7" ht="9">
      <c r="A18" s="18"/>
      <c r="B18" s="10">
        <v>599</v>
      </c>
      <c r="C18" s="8"/>
      <c r="D18" s="2"/>
      <c r="E18" s="10">
        <f aca="true" t="shared" si="1" ref="E18:E31">B18*C18</f>
        <v>0</v>
      </c>
      <c r="F18" s="9">
        <f aca="true" t="shared" si="2" ref="F18:F31">IF(G18&gt;1,(E18-G18),E18)</f>
        <v>0</v>
      </c>
      <c r="G18" s="10"/>
    </row>
    <row r="19" spans="1:7" ht="9">
      <c r="A19" s="18"/>
      <c r="B19" s="10">
        <v>599</v>
      </c>
      <c r="C19" s="8"/>
      <c r="D19" s="2"/>
      <c r="E19" s="10">
        <f t="shared" si="1"/>
        <v>0</v>
      </c>
      <c r="F19" s="9">
        <f t="shared" si="2"/>
        <v>0</v>
      </c>
      <c r="G19" s="10"/>
    </row>
    <row r="20" spans="1:7" ht="9">
      <c r="A20" s="18"/>
      <c r="B20" s="10">
        <v>599</v>
      </c>
      <c r="C20" s="8"/>
      <c r="D20" s="2"/>
      <c r="E20" s="10">
        <f t="shared" si="1"/>
        <v>0</v>
      </c>
      <c r="F20" s="9">
        <f t="shared" si="2"/>
        <v>0</v>
      </c>
      <c r="G20" s="10"/>
    </row>
    <row r="21" spans="1:7" ht="9">
      <c r="A21" s="18"/>
      <c r="B21" s="10">
        <v>599</v>
      </c>
      <c r="C21" s="8"/>
      <c r="D21" s="2"/>
      <c r="E21" s="10">
        <f t="shared" si="1"/>
        <v>0</v>
      </c>
      <c r="F21" s="9">
        <f t="shared" si="2"/>
        <v>0</v>
      </c>
      <c r="G21" s="10"/>
    </row>
    <row r="22" spans="1:7" ht="9">
      <c r="A22" s="18"/>
      <c r="B22" s="10">
        <v>599</v>
      </c>
      <c r="C22" s="8"/>
      <c r="D22" s="2"/>
      <c r="E22" s="10">
        <f t="shared" si="1"/>
        <v>0</v>
      </c>
      <c r="F22" s="9">
        <f t="shared" si="2"/>
        <v>0</v>
      </c>
      <c r="G22" s="10"/>
    </row>
    <row r="23" spans="1:7" ht="9">
      <c r="A23" s="18"/>
      <c r="B23" s="10"/>
      <c r="C23" s="8"/>
      <c r="D23" s="2"/>
      <c r="E23" s="10">
        <f t="shared" si="1"/>
        <v>0</v>
      </c>
      <c r="F23" s="9">
        <f t="shared" si="2"/>
        <v>0</v>
      </c>
      <c r="G23" s="10"/>
    </row>
    <row r="24" spans="1:7" ht="9">
      <c r="A24" s="18"/>
      <c r="B24" s="10"/>
      <c r="C24" s="8"/>
      <c r="D24" s="2"/>
      <c r="E24" s="10">
        <f t="shared" si="1"/>
        <v>0</v>
      </c>
      <c r="F24" s="9">
        <f t="shared" si="2"/>
        <v>0</v>
      </c>
      <c r="G24" s="10"/>
    </row>
    <row r="25" spans="1:7" ht="9">
      <c r="A25" s="18"/>
      <c r="B25" s="10"/>
      <c r="C25" s="8"/>
      <c r="D25" s="2"/>
      <c r="E25" s="10">
        <f t="shared" si="1"/>
        <v>0</v>
      </c>
      <c r="F25" s="9">
        <f t="shared" si="2"/>
        <v>0</v>
      </c>
      <c r="G25" s="10"/>
    </row>
    <row r="26" spans="1:7" ht="9">
      <c r="A26" s="18"/>
      <c r="B26" s="10"/>
      <c r="C26" s="8"/>
      <c r="D26" s="2"/>
      <c r="E26" s="10">
        <f t="shared" si="1"/>
        <v>0</v>
      </c>
      <c r="F26" s="9">
        <f t="shared" si="2"/>
        <v>0</v>
      </c>
      <c r="G26" s="10"/>
    </row>
    <row r="27" spans="1:7" ht="9">
      <c r="A27" s="18"/>
      <c r="B27" s="10"/>
      <c r="C27" s="8"/>
      <c r="D27" s="2"/>
      <c r="E27" s="10">
        <f t="shared" si="1"/>
        <v>0</v>
      </c>
      <c r="F27" s="9">
        <f t="shared" si="2"/>
        <v>0</v>
      </c>
      <c r="G27" s="10"/>
    </row>
    <row r="28" spans="1:7" ht="9">
      <c r="A28" s="18"/>
      <c r="B28" s="10"/>
      <c r="C28" s="8"/>
      <c r="D28" s="2"/>
      <c r="E28" s="10">
        <f t="shared" si="1"/>
        <v>0</v>
      </c>
      <c r="F28" s="9">
        <f t="shared" si="2"/>
        <v>0</v>
      </c>
      <c r="G28" s="10"/>
    </row>
    <row r="29" spans="1:7" ht="9">
      <c r="A29" s="18"/>
      <c r="B29" s="10"/>
      <c r="C29" s="8"/>
      <c r="D29" s="2"/>
      <c r="E29" s="10">
        <f t="shared" si="1"/>
        <v>0</v>
      </c>
      <c r="F29" s="9">
        <f t="shared" si="2"/>
        <v>0</v>
      </c>
      <c r="G29" s="10"/>
    </row>
    <row r="30" spans="1:7" ht="9">
      <c r="A30" s="18"/>
      <c r="B30" s="10"/>
      <c r="C30" s="8"/>
      <c r="D30" s="2"/>
      <c r="E30" s="10">
        <f t="shared" si="1"/>
        <v>0</v>
      </c>
      <c r="F30" s="9">
        <f t="shared" si="2"/>
        <v>0</v>
      </c>
      <c r="G30" s="10"/>
    </row>
    <row r="31" spans="1:7" ht="9">
      <c r="A31" s="18"/>
      <c r="B31" s="10"/>
      <c r="C31" s="8"/>
      <c r="D31" s="2"/>
      <c r="E31" s="10">
        <f t="shared" si="1"/>
        <v>0</v>
      </c>
      <c r="F31" s="9">
        <f t="shared" si="2"/>
        <v>0</v>
      </c>
      <c r="G31" s="10"/>
    </row>
    <row r="32" spans="1:7" ht="9">
      <c r="A32" s="28" t="s">
        <v>205</v>
      </c>
      <c r="B32" s="11"/>
      <c r="C32" s="2"/>
      <c r="D32" s="2"/>
      <c r="E32" s="11"/>
      <c r="F32" s="11"/>
      <c r="G32" s="11"/>
    </row>
    <row r="33" spans="1:7" ht="9">
      <c r="A33" s="29"/>
      <c r="B33" s="33" t="s">
        <v>189</v>
      </c>
      <c r="C33" s="5" t="s">
        <v>98</v>
      </c>
      <c r="D33" s="5" t="s">
        <v>99</v>
      </c>
      <c r="E33" s="33" t="s">
        <v>100</v>
      </c>
      <c r="F33" s="33" t="s">
        <v>103</v>
      </c>
      <c r="G33" s="33" t="s">
        <v>102</v>
      </c>
    </row>
    <row r="34" spans="1:7" ht="9">
      <c r="A34" s="18"/>
      <c r="B34" s="10">
        <v>404</v>
      </c>
      <c r="C34" s="8"/>
      <c r="D34" s="2"/>
      <c r="E34" s="10">
        <f aca="true" t="shared" si="3" ref="E34:E47">B34*C34</f>
        <v>0</v>
      </c>
      <c r="F34" s="9">
        <f aca="true" t="shared" si="4" ref="F34:F47">IF(G34&gt;1,(E34-G34),E34)</f>
        <v>0</v>
      </c>
      <c r="G34" s="10"/>
    </row>
    <row r="35" spans="1:7" ht="9">
      <c r="A35" s="18"/>
      <c r="B35" s="10">
        <v>404</v>
      </c>
      <c r="C35" s="8"/>
      <c r="D35" s="2"/>
      <c r="E35" s="10">
        <f t="shared" si="3"/>
        <v>0</v>
      </c>
      <c r="F35" s="9">
        <f t="shared" si="4"/>
        <v>0</v>
      </c>
      <c r="G35" s="10"/>
    </row>
    <row r="36" spans="1:7" ht="9">
      <c r="A36" s="18"/>
      <c r="B36" s="10">
        <v>404</v>
      </c>
      <c r="C36" s="8"/>
      <c r="D36" s="2"/>
      <c r="E36" s="10">
        <f t="shared" si="3"/>
        <v>0</v>
      </c>
      <c r="F36" s="9">
        <f t="shared" si="4"/>
        <v>0</v>
      </c>
      <c r="G36" s="10"/>
    </row>
    <row r="37" spans="1:7" ht="9">
      <c r="A37" s="18"/>
      <c r="B37" s="10">
        <v>404</v>
      </c>
      <c r="C37" s="8"/>
      <c r="D37" s="2"/>
      <c r="E37" s="10">
        <f t="shared" si="3"/>
        <v>0</v>
      </c>
      <c r="F37" s="9">
        <f t="shared" si="4"/>
        <v>0</v>
      </c>
      <c r="G37" s="10"/>
    </row>
    <row r="38" spans="1:7" ht="9">
      <c r="A38" s="18"/>
      <c r="B38" s="10">
        <v>404</v>
      </c>
      <c r="C38" s="8"/>
      <c r="D38" s="2"/>
      <c r="E38" s="10">
        <f t="shared" si="3"/>
        <v>0</v>
      </c>
      <c r="F38" s="9">
        <f t="shared" si="4"/>
        <v>0</v>
      </c>
      <c r="G38" s="10"/>
    </row>
    <row r="39" spans="1:7" ht="9">
      <c r="A39" s="18"/>
      <c r="B39" s="10"/>
      <c r="C39" s="8"/>
      <c r="D39" s="2"/>
      <c r="E39" s="10">
        <f t="shared" si="3"/>
        <v>0</v>
      </c>
      <c r="F39" s="9">
        <f t="shared" si="4"/>
        <v>0</v>
      </c>
      <c r="G39" s="10"/>
    </row>
    <row r="40" spans="1:7" ht="9">
      <c r="A40" s="18"/>
      <c r="B40" s="10"/>
      <c r="C40" s="8"/>
      <c r="D40" s="2"/>
      <c r="E40" s="10">
        <f t="shared" si="3"/>
        <v>0</v>
      </c>
      <c r="F40" s="9">
        <f t="shared" si="4"/>
        <v>0</v>
      </c>
      <c r="G40" s="10"/>
    </row>
    <row r="41" spans="1:7" ht="9">
      <c r="A41" s="18"/>
      <c r="B41" s="10"/>
      <c r="C41" s="8"/>
      <c r="D41" s="2"/>
      <c r="E41" s="10">
        <f t="shared" si="3"/>
        <v>0</v>
      </c>
      <c r="F41" s="9">
        <f t="shared" si="4"/>
        <v>0</v>
      </c>
      <c r="G41" s="10"/>
    </row>
    <row r="42" spans="1:7" ht="9">
      <c r="A42" s="18"/>
      <c r="B42" s="10"/>
      <c r="C42" s="8"/>
      <c r="D42" s="2"/>
      <c r="E42" s="10">
        <f t="shared" si="3"/>
        <v>0</v>
      </c>
      <c r="F42" s="9">
        <f t="shared" si="4"/>
        <v>0</v>
      </c>
      <c r="G42" s="10"/>
    </row>
    <row r="43" spans="1:7" ht="9">
      <c r="A43" s="18"/>
      <c r="B43" s="10"/>
      <c r="C43" s="8"/>
      <c r="D43" s="2"/>
      <c r="E43" s="10">
        <f t="shared" si="3"/>
        <v>0</v>
      </c>
      <c r="F43" s="9">
        <f t="shared" si="4"/>
        <v>0</v>
      </c>
      <c r="G43" s="10"/>
    </row>
    <row r="44" spans="1:7" ht="9">
      <c r="A44" s="18"/>
      <c r="B44" s="10"/>
      <c r="C44" s="8"/>
      <c r="D44" s="2"/>
      <c r="E44" s="10">
        <f t="shared" si="3"/>
        <v>0</v>
      </c>
      <c r="F44" s="9">
        <f t="shared" si="4"/>
        <v>0</v>
      </c>
      <c r="G44" s="10"/>
    </row>
    <row r="45" spans="1:7" ht="9">
      <c r="A45" s="18"/>
      <c r="B45" s="10"/>
      <c r="C45" s="8"/>
      <c r="D45" s="2"/>
      <c r="E45" s="10">
        <f t="shared" si="3"/>
        <v>0</v>
      </c>
      <c r="F45" s="9">
        <f t="shared" si="4"/>
        <v>0</v>
      </c>
      <c r="G45" s="10"/>
    </row>
    <row r="46" spans="1:7" ht="9">
      <c r="A46" s="18"/>
      <c r="B46" s="10"/>
      <c r="C46" s="8"/>
      <c r="D46" s="2"/>
      <c r="E46" s="10">
        <f t="shared" si="3"/>
        <v>0</v>
      </c>
      <c r="F46" s="9">
        <f t="shared" si="4"/>
        <v>0</v>
      </c>
      <c r="G46" s="10"/>
    </row>
    <row r="47" spans="1:7" ht="9">
      <c r="A47" s="18"/>
      <c r="B47" s="10"/>
      <c r="C47" s="8"/>
      <c r="D47" s="2"/>
      <c r="E47" s="10">
        <f t="shared" si="3"/>
        <v>0</v>
      </c>
      <c r="F47" s="9">
        <f t="shared" si="4"/>
        <v>0</v>
      </c>
      <c r="G47" s="10"/>
    </row>
    <row r="48" spans="1:7" ht="9">
      <c r="A48" s="28" t="s">
        <v>206</v>
      </c>
      <c r="B48" s="11"/>
      <c r="C48" s="2"/>
      <c r="D48" s="2"/>
      <c r="E48" s="11"/>
      <c r="F48" s="11"/>
      <c r="G48" s="11"/>
    </row>
    <row r="49" spans="1:7" ht="9">
      <c r="A49" s="29"/>
      <c r="B49" s="33" t="s">
        <v>189</v>
      </c>
      <c r="C49" s="5" t="s">
        <v>98</v>
      </c>
      <c r="D49" s="5" t="s">
        <v>99</v>
      </c>
      <c r="E49" s="33" t="s">
        <v>100</v>
      </c>
      <c r="F49" s="33" t="s">
        <v>103</v>
      </c>
      <c r="G49" s="33" t="s">
        <v>102</v>
      </c>
    </row>
    <row r="50" spans="1:7" ht="9">
      <c r="A50" s="18"/>
      <c r="B50" s="10">
        <v>240</v>
      </c>
      <c r="C50" s="8"/>
      <c r="D50" s="2"/>
      <c r="E50" s="10">
        <f aca="true" t="shared" si="5" ref="E50:E63">B50*C50</f>
        <v>0</v>
      </c>
      <c r="F50" s="9">
        <f aca="true" t="shared" si="6" ref="F50:F63">IF(G50&gt;1,(E50-G50),E50)</f>
        <v>0</v>
      </c>
      <c r="G50" s="10"/>
    </row>
    <row r="51" spans="1:7" ht="9">
      <c r="A51" s="18"/>
      <c r="B51" s="10">
        <v>240</v>
      </c>
      <c r="C51" s="8"/>
      <c r="D51" s="2"/>
      <c r="E51" s="10">
        <f t="shared" si="5"/>
        <v>0</v>
      </c>
      <c r="F51" s="9">
        <f t="shared" si="6"/>
        <v>0</v>
      </c>
      <c r="G51" s="10"/>
    </row>
    <row r="52" spans="1:7" ht="9">
      <c r="A52" s="18"/>
      <c r="B52" s="10">
        <v>240</v>
      </c>
      <c r="C52" s="8"/>
      <c r="D52" s="2"/>
      <c r="E52" s="10">
        <f t="shared" si="5"/>
        <v>0</v>
      </c>
      <c r="F52" s="9">
        <f t="shared" si="6"/>
        <v>0</v>
      </c>
      <c r="G52" s="10"/>
    </row>
    <row r="53" spans="1:7" ht="9">
      <c r="A53" s="18"/>
      <c r="B53" s="10">
        <v>240</v>
      </c>
      <c r="C53" s="8"/>
      <c r="D53" s="2"/>
      <c r="E53" s="10">
        <f t="shared" si="5"/>
        <v>0</v>
      </c>
      <c r="F53" s="9">
        <f t="shared" si="6"/>
        <v>0</v>
      </c>
      <c r="G53" s="10"/>
    </row>
    <row r="54" spans="1:7" ht="9">
      <c r="A54" s="18"/>
      <c r="B54" s="10">
        <v>240</v>
      </c>
      <c r="C54" s="8"/>
      <c r="D54" s="2"/>
      <c r="E54" s="10">
        <f t="shared" si="5"/>
        <v>0</v>
      </c>
      <c r="F54" s="9">
        <f t="shared" si="6"/>
        <v>0</v>
      </c>
      <c r="G54" s="10"/>
    </row>
    <row r="55" spans="1:7" ht="9">
      <c r="A55" s="18"/>
      <c r="B55" s="10"/>
      <c r="C55" s="8"/>
      <c r="D55" s="2"/>
      <c r="E55" s="10">
        <f t="shared" si="5"/>
        <v>0</v>
      </c>
      <c r="F55" s="9">
        <f t="shared" si="6"/>
        <v>0</v>
      </c>
      <c r="G55" s="10"/>
    </row>
    <row r="56" spans="1:7" ht="9">
      <c r="A56" s="18"/>
      <c r="B56" s="10"/>
      <c r="C56" s="8"/>
      <c r="D56" s="2"/>
      <c r="E56" s="10">
        <f t="shared" si="5"/>
        <v>0</v>
      </c>
      <c r="F56" s="9">
        <f t="shared" si="6"/>
        <v>0</v>
      </c>
      <c r="G56" s="10"/>
    </row>
    <row r="57" spans="1:7" ht="9">
      <c r="A57" s="18"/>
      <c r="B57" s="10"/>
      <c r="C57" s="8"/>
      <c r="D57" s="2"/>
      <c r="E57" s="10">
        <f t="shared" si="5"/>
        <v>0</v>
      </c>
      <c r="F57" s="9">
        <f t="shared" si="6"/>
        <v>0</v>
      </c>
      <c r="G57" s="10"/>
    </row>
    <row r="58" spans="1:7" ht="9">
      <c r="A58" s="18"/>
      <c r="B58" s="10"/>
      <c r="C58" s="8"/>
      <c r="D58" s="2"/>
      <c r="E58" s="10">
        <f t="shared" si="5"/>
        <v>0</v>
      </c>
      <c r="F58" s="9">
        <f t="shared" si="6"/>
        <v>0</v>
      </c>
      <c r="G58" s="10"/>
    </row>
    <row r="59" spans="1:7" ht="9">
      <c r="A59" s="18"/>
      <c r="B59" s="10"/>
      <c r="C59" s="8"/>
      <c r="D59" s="2"/>
      <c r="E59" s="10">
        <f t="shared" si="5"/>
        <v>0</v>
      </c>
      <c r="F59" s="9">
        <f t="shared" si="6"/>
        <v>0</v>
      </c>
      <c r="G59" s="10"/>
    </row>
    <row r="60" spans="1:7" ht="9">
      <c r="A60" s="18"/>
      <c r="B60" s="10"/>
      <c r="C60" s="8"/>
      <c r="D60" s="2"/>
      <c r="E60" s="10">
        <f t="shared" si="5"/>
        <v>0</v>
      </c>
      <c r="F60" s="9">
        <f t="shared" si="6"/>
        <v>0</v>
      </c>
      <c r="G60" s="10"/>
    </row>
    <row r="61" spans="1:7" ht="9">
      <c r="A61" s="18"/>
      <c r="B61" s="10"/>
      <c r="C61" s="8"/>
      <c r="D61" s="2"/>
      <c r="E61" s="10">
        <f t="shared" si="5"/>
        <v>0</v>
      </c>
      <c r="F61" s="9">
        <f t="shared" si="6"/>
        <v>0</v>
      </c>
      <c r="G61" s="10"/>
    </row>
    <row r="62" spans="1:7" ht="9">
      <c r="A62" s="18"/>
      <c r="B62" s="10"/>
      <c r="C62" s="8"/>
      <c r="D62" s="2"/>
      <c r="E62" s="10">
        <f t="shared" si="5"/>
        <v>0</v>
      </c>
      <c r="F62" s="9">
        <f t="shared" si="6"/>
        <v>0</v>
      </c>
      <c r="G62" s="10"/>
    </row>
    <row r="63" spans="1:7" ht="9">
      <c r="A63" s="18"/>
      <c r="B63" s="10"/>
      <c r="C63" s="8"/>
      <c r="D63" s="2"/>
      <c r="E63" s="10">
        <f t="shared" si="5"/>
        <v>0</v>
      </c>
      <c r="F63" s="9">
        <f t="shared" si="6"/>
        <v>0</v>
      </c>
      <c r="G63" s="10"/>
    </row>
    <row r="64" spans="1:7" ht="9">
      <c r="A64" s="2"/>
      <c r="B64" s="11"/>
      <c r="C64" s="2"/>
      <c r="D64" s="2"/>
      <c r="E64" s="11"/>
      <c r="F64" s="11"/>
      <c r="G64" s="11"/>
    </row>
    <row r="65" spans="1:7" ht="9">
      <c r="A65" s="2"/>
      <c r="B65" s="11"/>
      <c r="C65" s="245" t="s">
        <v>166</v>
      </c>
      <c r="D65" s="245"/>
      <c r="E65" s="30">
        <f>SUM(E18:E63)</f>
        <v>0</v>
      </c>
      <c r="F65" s="30">
        <f>SUM(F18:F63)</f>
        <v>0</v>
      </c>
      <c r="G65" s="31">
        <f>SUM(G18:G63)</f>
        <v>0</v>
      </c>
    </row>
    <row r="66" spans="1:7" ht="9">
      <c r="A66" s="28" t="s">
        <v>207</v>
      </c>
      <c r="B66" s="11"/>
      <c r="C66" s="2"/>
      <c r="D66" s="2"/>
      <c r="E66" s="11"/>
      <c r="F66" s="11"/>
      <c r="G66" s="11"/>
    </row>
    <row r="67" spans="1:7" ht="9">
      <c r="A67" s="29"/>
      <c r="B67" s="33" t="s">
        <v>189</v>
      </c>
      <c r="C67" s="5" t="s">
        <v>98</v>
      </c>
      <c r="D67" s="5" t="s">
        <v>99</v>
      </c>
      <c r="E67" s="33" t="s">
        <v>100</v>
      </c>
      <c r="F67" s="33" t="s">
        <v>103</v>
      </c>
      <c r="G67" s="33" t="s">
        <v>102</v>
      </c>
    </row>
    <row r="68" spans="1:7" ht="9">
      <c r="A68" s="18"/>
      <c r="B68" s="10">
        <v>184</v>
      </c>
      <c r="C68" s="8"/>
      <c r="D68" s="2"/>
      <c r="E68" s="10">
        <f aca="true" t="shared" si="7" ref="E68:E81">B68*C68</f>
        <v>0</v>
      </c>
      <c r="F68" s="9">
        <f aca="true" t="shared" si="8" ref="F68:F81">IF(G68&gt;1,(E68-G68),E68)</f>
        <v>0</v>
      </c>
      <c r="G68" s="10"/>
    </row>
    <row r="69" spans="1:7" ht="9">
      <c r="A69" s="18"/>
      <c r="B69" s="10">
        <v>184</v>
      </c>
      <c r="C69" s="8"/>
      <c r="D69" s="2"/>
      <c r="E69" s="10">
        <f t="shared" si="7"/>
        <v>0</v>
      </c>
      <c r="F69" s="9">
        <f t="shared" si="8"/>
        <v>0</v>
      </c>
      <c r="G69" s="10"/>
    </row>
    <row r="70" spans="1:7" ht="9">
      <c r="A70" s="18"/>
      <c r="B70" s="10">
        <v>184</v>
      </c>
      <c r="C70" s="8"/>
      <c r="D70" s="2"/>
      <c r="E70" s="10">
        <f t="shared" si="7"/>
        <v>0</v>
      </c>
      <c r="F70" s="9">
        <f t="shared" si="8"/>
        <v>0</v>
      </c>
      <c r="G70" s="10"/>
    </row>
    <row r="71" spans="1:7" ht="9">
      <c r="A71" s="18"/>
      <c r="B71" s="10">
        <v>184</v>
      </c>
      <c r="C71" s="8"/>
      <c r="D71" s="2"/>
      <c r="E71" s="10">
        <f t="shared" si="7"/>
        <v>0</v>
      </c>
      <c r="F71" s="9">
        <f t="shared" si="8"/>
        <v>0</v>
      </c>
      <c r="G71" s="10"/>
    </row>
    <row r="72" spans="1:7" ht="9">
      <c r="A72" s="18"/>
      <c r="B72" s="10">
        <v>184</v>
      </c>
      <c r="C72" s="8"/>
      <c r="D72" s="2"/>
      <c r="E72" s="10">
        <f t="shared" si="7"/>
        <v>0</v>
      </c>
      <c r="F72" s="9">
        <f t="shared" si="8"/>
        <v>0</v>
      </c>
      <c r="G72" s="10"/>
    </row>
    <row r="73" spans="1:7" ht="9">
      <c r="A73" s="18"/>
      <c r="B73" s="10">
        <v>184</v>
      </c>
      <c r="C73" s="8"/>
      <c r="D73" s="2"/>
      <c r="E73" s="10">
        <f t="shared" si="7"/>
        <v>0</v>
      </c>
      <c r="F73" s="9">
        <f t="shared" si="8"/>
        <v>0</v>
      </c>
      <c r="G73" s="10"/>
    </row>
    <row r="74" spans="1:7" ht="9">
      <c r="A74" s="18"/>
      <c r="B74" s="10">
        <v>184</v>
      </c>
      <c r="C74" s="8"/>
      <c r="D74" s="2"/>
      <c r="E74" s="10">
        <f t="shared" si="7"/>
        <v>0</v>
      </c>
      <c r="F74" s="9">
        <f t="shared" si="8"/>
        <v>0</v>
      </c>
      <c r="G74" s="10"/>
    </row>
    <row r="75" spans="1:7" ht="9">
      <c r="A75" s="18"/>
      <c r="B75" s="10">
        <v>184</v>
      </c>
      <c r="C75" s="8"/>
      <c r="D75" s="2"/>
      <c r="E75" s="10">
        <f t="shared" si="7"/>
        <v>0</v>
      </c>
      <c r="F75" s="9">
        <f t="shared" si="8"/>
        <v>0</v>
      </c>
      <c r="G75" s="10"/>
    </row>
    <row r="76" spans="1:7" ht="9">
      <c r="A76" s="18"/>
      <c r="B76" s="10">
        <v>184</v>
      </c>
      <c r="C76" s="8"/>
      <c r="D76" s="2"/>
      <c r="E76" s="10">
        <f t="shared" si="7"/>
        <v>0</v>
      </c>
      <c r="F76" s="9">
        <f t="shared" si="8"/>
        <v>0</v>
      </c>
      <c r="G76" s="10"/>
    </row>
    <row r="77" spans="1:7" ht="9">
      <c r="A77" s="18"/>
      <c r="B77" s="10">
        <v>184</v>
      </c>
      <c r="C77" s="8"/>
      <c r="D77" s="2"/>
      <c r="E77" s="10">
        <f t="shared" si="7"/>
        <v>0</v>
      </c>
      <c r="F77" s="9">
        <f t="shared" si="8"/>
        <v>0</v>
      </c>
      <c r="G77" s="10"/>
    </row>
    <row r="78" spans="1:7" ht="9">
      <c r="A78" s="18"/>
      <c r="B78" s="10">
        <v>184</v>
      </c>
      <c r="C78" s="8"/>
      <c r="D78" s="2"/>
      <c r="E78" s="10">
        <f t="shared" si="7"/>
        <v>0</v>
      </c>
      <c r="F78" s="9">
        <f t="shared" si="8"/>
        <v>0</v>
      </c>
      <c r="G78" s="10"/>
    </row>
    <row r="79" spans="1:7" ht="9">
      <c r="A79" s="18"/>
      <c r="B79" s="10">
        <v>184</v>
      </c>
      <c r="C79" s="8"/>
      <c r="D79" s="2"/>
      <c r="E79" s="10">
        <f t="shared" si="7"/>
        <v>0</v>
      </c>
      <c r="F79" s="9">
        <f t="shared" si="8"/>
        <v>0</v>
      </c>
      <c r="G79" s="10"/>
    </row>
    <row r="80" spans="1:7" ht="9">
      <c r="A80" s="18"/>
      <c r="B80" s="10">
        <v>184</v>
      </c>
      <c r="C80" s="8"/>
      <c r="D80" s="2"/>
      <c r="E80" s="10">
        <f t="shared" si="7"/>
        <v>0</v>
      </c>
      <c r="F80" s="9">
        <f t="shared" si="8"/>
        <v>0</v>
      </c>
      <c r="G80" s="10"/>
    </row>
    <row r="81" spans="1:7" ht="9">
      <c r="A81" s="18"/>
      <c r="B81" s="10">
        <v>184</v>
      </c>
      <c r="C81" s="8"/>
      <c r="D81" s="2"/>
      <c r="E81" s="10">
        <f t="shared" si="7"/>
        <v>0</v>
      </c>
      <c r="F81" s="9">
        <f t="shared" si="8"/>
        <v>0</v>
      </c>
      <c r="G81" s="10"/>
    </row>
    <row r="82" spans="1:7" ht="9">
      <c r="A82" s="2"/>
      <c r="B82" s="11"/>
      <c r="C82" s="2"/>
      <c r="D82" s="2"/>
      <c r="E82" s="11"/>
      <c r="F82" s="11"/>
      <c r="G82" s="11"/>
    </row>
    <row r="83" spans="1:7" ht="9">
      <c r="A83" s="2"/>
      <c r="B83" s="11"/>
      <c r="C83" s="245" t="s">
        <v>166</v>
      </c>
      <c r="D83" s="245"/>
      <c r="E83" s="30">
        <f>SUM(E68:E81)</f>
        <v>0</v>
      </c>
      <c r="F83" s="30">
        <f>SUM(F68:F81)</f>
        <v>0</v>
      </c>
      <c r="G83" s="31">
        <f>SUM(G68:G81)</f>
        <v>0</v>
      </c>
    </row>
    <row r="84" spans="1:7" ht="11.25">
      <c r="A84" s="27" t="s">
        <v>208</v>
      </c>
      <c r="B84" s="32"/>
      <c r="C84" s="26"/>
      <c r="D84" s="26"/>
      <c r="E84" s="32"/>
      <c r="F84" s="32"/>
      <c r="G84" s="32"/>
    </row>
    <row r="85" spans="1:7" ht="9">
      <c r="A85" s="28" t="s">
        <v>544</v>
      </c>
      <c r="B85" s="11"/>
      <c r="C85" s="2"/>
      <c r="D85" s="2"/>
      <c r="E85" s="11"/>
      <c r="F85" s="11"/>
      <c r="G85" s="11"/>
    </row>
    <row r="86" spans="1:7" ht="9">
      <c r="A86" s="29"/>
      <c r="B86" s="33" t="s">
        <v>189</v>
      </c>
      <c r="C86" s="5" t="s">
        <v>98</v>
      </c>
      <c r="D86" s="5"/>
      <c r="E86" s="33" t="s">
        <v>100</v>
      </c>
      <c r="F86" s="33" t="s">
        <v>103</v>
      </c>
      <c r="G86" s="33" t="s">
        <v>102</v>
      </c>
    </row>
    <row r="87" spans="1:7" ht="9">
      <c r="A87" s="44" t="s">
        <v>543</v>
      </c>
      <c r="B87" s="10">
        <v>243.25</v>
      </c>
      <c r="C87" s="8"/>
      <c r="D87" s="2"/>
      <c r="E87" s="10">
        <f aca="true" t="shared" si="9" ref="E87:E95">B87*C87</f>
        <v>0</v>
      </c>
      <c r="F87" s="9">
        <f aca="true" t="shared" si="10" ref="F87:F95">IF(G87&gt;1,(E87-G87),E87)</f>
        <v>0</v>
      </c>
      <c r="G87" s="10"/>
    </row>
    <row r="88" spans="1:7" ht="9">
      <c r="A88" s="45" t="s">
        <v>212</v>
      </c>
      <c r="B88" s="10">
        <v>118</v>
      </c>
      <c r="C88" s="8"/>
      <c r="D88" s="2"/>
      <c r="E88" s="10">
        <f t="shared" si="9"/>
        <v>0</v>
      </c>
      <c r="F88" s="9">
        <f t="shared" si="10"/>
        <v>0</v>
      </c>
      <c r="G88" s="10"/>
    </row>
    <row r="89" spans="1:7" ht="9">
      <c r="A89" s="45" t="s">
        <v>209</v>
      </c>
      <c r="B89" s="10">
        <v>118</v>
      </c>
      <c r="C89" s="8"/>
      <c r="D89" s="2"/>
      <c r="E89" s="10">
        <f t="shared" si="9"/>
        <v>0</v>
      </c>
      <c r="F89" s="9">
        <f t="shared" si="10"/>
        <v>0</v>
      </c>
      <c r="G89" s="10"/>
    </row>
    <row r="90" spans="1:7" ht="9">
      <c r="A90" s="45" t="s">
        <v>210</v>
      </c>
      <c r="B90" s="10">
        <v>200</v>
      </c>
      <c r="C90" s="8"/>
      <c r="D90" s="2"/>
      <c r="E90" s="10">
        <f t="shared" si="9"/>
        <v>0</v>
      </c>
      <c r="F90" s="9">
        <f t="shared" si="10"/>
        <v>0</v>
      </c>
      <c r="G90" s="10"/>
    </row>
    <row r="91" spans="1:7" ht="9">
      <c r="A91" s="45" t="s">
        <v>211</v>
      </c>
      <c r="B91" s="10">
        <v>114</v>
      </c>
      <c r="C91" s="8"/>
      <c r="D91" s="2"/>
      <c r="E91" s="10">
        <f t="shared" si="9"/>
        <v>0</v>
      </c>
      <c r="F91" s="9">
        <f t="shared" si="10"/>
        <v>0</v>
      </c>
      <c r="G91" s="10"/>
    </row>
    <row r="92" spans="1:7" ht="9">
      <c r="A92" s="45"/>
      <c r="B92" s="10"/>
      <c r="C92" s="8"/>
      <c r="D92" s="2"/>
      <c r="E92" s="10">
        <f t="shared" si="9"/>
        <v>0</v>
      </c>
      <c r="F92" s="9">
        <f t="shared" si="10"/>
        <v>0</v>
      </c>
      <c r="G92" s="10"/>
    </row>
    <row r="93" spans="1:7" ht="9">
      <c r="A93" s="45"/>
      <c r="B93" s="10"/>
      <c r="C93" s="8"/>
      <c r="D93" s="2"/>
      <c r="E93" s="10">
        <f t="shared" si="9"/>
        <v>0</v>
      </c>
      <c r="F93" s="9">
        <f t="shared" si="10"/>
        <v>0</v>
      </c>
      <c r="G93" s="10"/>
    </row>
    <row r="94" spans="1:7" ht="9">
      <c r="A94" s="45"/>
      <c r="B94" s="10"/>
      <c r="C94" s="8"/>
      <c r="D94" s="2"/>
      <c r="E94" s="10">
        <f t="shared" si="9"/>
        <v>0</v>
      </c>
      <c r="F94" s="9">
        <f t="shared" si="10"/>
        <v>0</v>
      </c>
      <c r="G94" s="10"/>
    </row>
    <row r="95" spans="1:7" ht="9">
      <c r="A95" s="45"/>
      <c r="B95" s="10"/>
      <c r="C95" s="8"/>
      <c r="D95" s="2"/>
      <c r="E95" s="10">
        <f t="shared" si="9"/>
        <v>0</v>
      </c>
      <c r="F95" s="9">
        <f t="shared" si="10"/>
        <v>0</v>
      </c>
      <c r="G95" s="10"/>
    </row>
    <row r="96" spans="1:7" ht="9">
      <c r="A96" s="45"/>
      <c r="B96" s="10"/>
      <c r="C96" s="8"/>
      <c r="D96" s="2"/>
      <c r="E96" s="10">
        <f aca="true" t="shared" si="11" ref="E96:E102">B96*C96</f>
        <v>0</v>
      </c>
      <c r="F96" s="9">
        <f aca="true" t="shared" si="12" ref="F96:F102">IF(G96&gt;1,(E96-G96),E96)</f>
        <v>0</v>
      </c>
      <c r="G96" s="10"/>
    </row>
    <row r="97" spans="1:7" ht="9">
      <c r="A97" s="45"/>
      <c r="B97" s="10"/>
      <c r="C97" s="8"/>
      <c r="D97" s="2"/>
      <c r="E97" s="10">
        <f t="shared" si="11"/>
        <v>0</v>
      </c>
      <c r="F97" s="9">
        <f t="shared" si="12"/>
        <v>0</v>
      </c>
      <c r="G97" s="10"/>
    </row>
    <row r="98" spans="1:7" ht="9">
      <c r="A98" s="45"/>
      <c r="B98" s="10"/>
      <c r="C98" s="8"/>
      <c r="D98" s="2"/>
      <c r="E98" s="10">
        <f t="shared" si="11"/>
        <v>0</v>
      </c>
      <c r="F98" s="9">
        <f t="shared" si="12"/>
        <v>0</v>
      </c>
      <c r="G98" s="10"/>
    </row>
    <row r="99" spans="1:7" ht="9">
      <c r="A99" s="45"/>
      <c r="B99" s="10"/>
      <c r="C99" s="8"/>
      <c r="D99" s="2"/>
      <c r="E99" s="10">
        <f t="shared" si="11"/>
        <v>0</v>
      </c>
      <c r="F99" s="9">
        <f t="shared" si="12"/>
        <v>0</v>
      </c>
      <c r="G99" s="10"/>
    </row>
    <row r="100" spans="1:7" ht="9">
      <c r="A100" s="45"/>
      <c r="B100" s="10"/>
      <c r="C100" s="8"/>
      <c r="D100" s="2"/>
      <c r="E100" s="10">
        <f t="shared" si="11"/>
        <v>0</v>
      </c>
      <c r="F100" s="9">
        <f t="shared" si="12"/>
        <v>0</v>
      </c>
      <c r="G100" s="10"/>
    </row>
    <row r="101" spans="1:7" ht="9">
      <c r="A101" s="45"/>
      <c r="B101" s="10"/>
      <c r="C101" s="8"/>
      <c r="D101" s="2"/>
      <c r="E101" s="10">
        <f t="shared" si="11"/>
        <v>0</v>
      </c>
      <c r="F101" s="9">
        <f t="shared" si="12"/>
        <v>0</v>
      </c>
      <c r="G101" s="10"/>
    </row>
    <row r="102" spans="1:7" ht="9">
      <c r="A102" s="45"/>
      <c r="B102" s="10"/>
      <c r="C102" s="8"/>
      <c r="D102" s="2"/>
      <c r="E102" s="10">
        <f t="shared" si="11"/>
        <v>0</v>
      </c>
      <c r="F102" s="9">
        <f t="shared" si="12"/>
        <v>0</v>
      </c>
      <c r="G102" s="10"/>
    </row>
    <row r="103" spans="1:7" ht="9">
      <c r="A103" s="2"/>
      <c r="B103" s="11"/>
      <c r="C103" s="2"/>
      <c r="D103" s="2"/>
      <c r="E103" s="11"/>
      <c r="F103" s="11"/>
      <c r="G103" s="11"/>
    </row>
    <row r="104" spans="1:7" ht="9">
      <c r="A104" s="2"/>
      <c r="B104" s="11"/>
      <c r="C104" s="245" t="s">
        <v>166</v>
      </c>
      <c r="D104" s="245"/>
      <c r="E104" s="30">
        <f>SUM(E87:E102)</f>
        <v>0</v>
      </c>
      <c r="F104" s="30">
        <f>SUM(F87:F102)</f>
        <v>0</v>
      </c>
      <c r="G104" s="31">
        <f>SUM(G87:G102)</f>
        <v>0</v>
      </c>
    </row>
    <row r="105" spans="1:7" ht="11.25">
      <c r="A105" s="27" t="s">
        <v>230</v>
      </c>
      <c r="B105" s="32"/>
      <c r="C105" s="26"/>
      <c r="D105" s="26"/>
      <c r="E105" s="32"/>
      <c r="F105" s="32"/>
      <c r="G105" s="32"/>
    </row>
    <row r="106" spans="1:7" ht="9">
      <c r="A106" s="28" t="s">
        <v>228</v>
      </c>
      <c r="B106" s="11"/>
      <c r="C106" s="2"/>
      <c r="D106" s="2"/>
      <c r="E106" s="11"/>
      <c r="F106" s="11"/>
      <c r="G106" s="11"/>
    </row>
    <row r="107" spans="1:7" ht="9">
      <c r="A107" s="29"/>
      <c r="B107" s="33" t="s">
        <v>189</v>
      </c>
      <c r="C107" s="5" t="s">
        <v>98</v>
      </c>
      <c r="D107" s="5" t="s">
        <v>99</v>
      </c>
      <c r="E107" s="33" t="s">
        <v>100</v>
      </c>
      <c r="F107" s="33" t="s">
        <v>103</v>
      </c>
      <c r="G107" s="33" t="s">
        <v>102</v>
      </c>
    </row>
    <row r="108" spans="1:7" ht="9">
      <c r="A108" s="46" t="s">
        <v>226</v>
      </c>
      <c r="B108" s="10">
        <v>364</v>
      </c>
      <c r="C108" s="8"/>
      <c r="D108" s="8"/>
      <c r="E108" s="10">
        <f aca="true" t="shared" si="13" ref="E108:E114">B108*C108*D108</f>
        <v>0</v>
      </c>
      <c r="F108" s="9">
        <f aca="true" t="shared" si="14" ref="F108:F114">IF(G108&gt;1,(E108-G108),E108)</f>
        <v>0</v>
      </c>
      <c r="G108" s="10"/>
    </row>
    <row r="109" spans="1:7" ht="9">
      <c r="A109" s="46" t="s">
        <v>213</v>
      </c>
      <c r="B109" s="10">
        <v>339.5</v>
      </c>
      <c r="C109" s="8"/>
      <c r="D109" s="8"/>
      <c r="E109" s="10">
        <f t="shared" si="13"/>
        <v>0</v>
      </c>
      <c r="F109" s="9">
        <f t="shared" si="14"/>
        <v>0</v>
      </c>
      <c r="G109" s="10"/>
    </row>
    <row r="110" spans="1:7" ht="9">
      <c r="A110" s="46" t="s">
        <v>214</v>
      </c>
      <c r="B110" s="10"/>
      <c r="C110" s="8"/>
      <c r="D110" s="8"/>
      <c r="E110" s="10">
        <f t="shared" si="13"/>
        <v>0</v>
      </c>
      <c r="F110" s="9">
        <f t="shared" si="14"/>
        <v>0</v>
      </c>
      <c r="G110" s="10"/>
    </row>
    <row r="111" spans="1:7" ht="9">
      <c r="A111" s="46" t="s">
        <v>215</v>
      </c>
      <c r="B111" s="10"/>
      <c r="C111" s="8"/>
      <c r="D111" s="8"/>
      <c r="E111" s="10">
        <f t="shared" si="13"/>
        <v>0</v>
      </c>
      <c r="F111" s="9">
        <f t="shared" si="14"/>
        <v>0</v>
      </c>
      <c r="G111" s="10"/>
    </row>
    <row r="112" spans="1:7" ht="9">
      <c r="A112" s="46" t="s">
        <v>216</v>
      </c>
      <c r="B112" s="10"/>
      <c r="C112" s="8"/>
      <c r="D112" s="8"/>
      <c r="E112" s="10">
        <f t="shared" si="13"/>
        <v>0</v>
      </c>
      <c r="F112" s="9">
        <f t="shared" si="14"/>
        <v>0</v>
      </c>
      <c r="G112" s="10"/>
    </row>
    <row r="113" spans="1:7" ht="9">
      <c r="A113" s="46" t="s">
        <v>217</v>
      </c>
      <c r="B113" s="10"/>
      <c r="C113" s="8"/>
      <c r="D113" s="8"/>
      <c r="E113" s="10">
        <f t="shared" si="13"/>
        <v>0</v>
      </c>
      <c r="F113" s="9">
        <f t="shared" si="14"/>
        <v>0</v>
      </c>
      <c r="G113" s="10"/>
    </row>
    <row r="114" spans="1:7" ht="9">
      <c r="A114" s="46" t="s">
        <v>192</v>
      </c>
      <c r="B114" s="10"/>
      <c r="C114" s="8"/>
      <c r="D114" s="8"/>
      <c r="E114" s="10">
        <f t="shared" si="13"/>
        <v>0</v>
      </c>
      <c r="F114" s="9">
        <f t="shared" si="14"/>
        <v>0</v>
      </c>
      <c r="G114" s="10"/>
    </row>
    <row r="115" spans="1:7" ht="9">
      <c r="A115" s="2"/>
      <c r="B115" s="11"/>
      <c r="C115" s="2"/>
      <c r="D115" s="2"/>
      <c r="E115" s="11"/>
      <c r="F115" s="11"/>
      <c r="G115" s="11"/>
    </row>
    <row r="116" spans="1:7" ht="9">
      <c r="A116" s="2"/>
      <c r="B116" s="11"/>
      <c r="C116" s="245" t="s">
        <v>166</v>
      </c>
      <c r="D116" s="245"/>
      <c r="E116" s="30">
        <f>SUM(E108:E114)</f>
        <v>0</v>
      </c>
      <c r="F116" s="30">
        <f>SUM(F108:F114)</f>
        <v>0</v>
      </c>
      <c r="G116" s="31">
        <f>SUM(G108:G114)</f>
        <v>0</v>
      </c>
    </row>
    <row r="117" spans="1:7" ht="11.25">
      <c r="A117" s="27" t="s">
        <v>227</v>
      </c>
      <c r="B117" s="32"/>
      <c r="C117" s="26"/>
      <c r="D117" s="26"/>
      <c r="E117" s="32"/>
      <c r="F117" s="32"/>
      <c r="G117" s="32"/>
    </row>
    <row r="118" spans="1:7" ht="9">
      <c r="A118" s="28" t="s">
        <v>229</v>
      </c>
      <c r="B118" s="11"/>
      <c r="C118" s="2"/>
      <c r="D118" s="2"/>
      <c r="E118" s="11"/>
      <c r="F118" s="11"/>
      <c r="G118" s="11"/>
    </row>
    <row r="119" spans="1:7" ht="9">
      <c r="A119" s="29"/>
      <c r="B119" s="33" t="s">
        <v>189</v>
      </c>
      <c r="C119" s="5" t="s">
        <v>98</v>
      </c>
      <c r="D119" s="5" t="s">
        <v>99</v>
      </c>
      <c r="E119" s="33" t="s">
        <v>100</v>
      </c>
      <c r="F119" s="33" t="s">
        <v>103</v>
      </c>
      <c r="G119" s="33" t="s">
        <v>102</v>
      </c>
    </row>
    <row r="120" spans="1:7" ht="9">
      <c r="A120" s="47" t="s">
        <v>231</v>
      </c>
      <c r="B120" s="10">
        <v>364</v>
      </c>
      <c r="C120" s="8"/>
      <c r="D120" s="8"/>
      <c r="E120" s="10">
        <f aca="true" t="shared" si="15" ref="E120:E129">B120*C120*D120</f>
        <v>0</v>
      </c>
      <c r="F120" s="9">
        <f aca="true" t="shared" si="16" ref="F120:F129">IF(G120&gt;1,(E120-G120),E120)</f>
        <v>0</v>
      </c>
      <c r="G120" s="10"/>
    </row>
    <row r="121" spans="1:7" ht="9">
      <c r="A121" s="47" t="s">
        <v>218</v>
      </c>
      <c r="B121" s="10">
        <v>204</v>
      </c>
      <c r="C121" s="8"/>
      <c r="D121" s="8"/>
      <c r="E121" s="10">
        <f t="shared" si="15"/>
        <v>0</v>
      </c>
      <c r="F121" s="9">
        <f t="shared" si="16"/>
        <v>0</v>
      </c>
      <c r="G121" s="10"/>
    </row>
    <row r="122" spans="1:7" ht="9">
      <c r="A122" s="47" t="s">
        <v>219</v>
      </c>
      <c r="B122" s="10">
        <v>164</v>
      </c>
      <c r="C122" s="8"/>
      <c r="D122" s="8"/>
      <c r="E122" s="10">
        <f t="shared" si="15"/>
        <v>0</v>
      </c>
      <c r="F122" s="9">
        <f t="shared" si="16"/>
        <v>0</v>
      </c>
      <c r="G122" s="10"/>
    </row>
    <row r="123" spans="1:7" ht="9">
      <c r="A123" s="47" t="s">
        <v>220</v>
      </c>
      <c r="B123" s="10">
        <v>180</v>
      </c>
      <c r="C123" s="8"/>
      <c r="D123" s="8"/>
      <c r="E123" s="10">
        <f t="shared" si="15"/>
        <v>0</v>
      </c>
      <c r="F123" s="9">
        <f t="shared" si="16"/>
        <v>0</v>
      </c>
      <c r="G123" s="10"/>
    </row>
    <row r="124" spans="1:7" ht="9">
      <c r="A124" s="47" t="s">
        <v>221</v>
      </c>
      <c r="B124" s="10">
        <v>180</v>
      </c>
      <c r="C124" s="8"/>
      <c r="D124" s="8"/>
      <c r="E124" s="10">
        <f t="shared" si="15"/>
        <v>0</v>
      </c>
      <c r="F124" s="9">
        <f t="shared" si="16"/>
        <v>0</v>
      </c>
      <c r="G124" s="10"/>
    </row>
    <row r="125" spans="1:7" ht="9">
      <c r="A125" s="47" t="s">
        <v>222</v>
      </c>
      <c r="B125" s="10">
        <v>164</v>
      </c>
      <c r="C125" s="8"/>
      <c r="D125" s="8"/>
      <c r="E125" s="10">
        <f t="shared" si="15"/>
        <v>0</v>
      </c>
      <c r="F125" s="9">
        <f t="shared" si="16"/>
        <v>0</v>
      </c>
      <c r="G125" s="10"/>
    </row>
    <row r="126" spans="1:7" ht="9">
      <c r="A126" s="47" t="s">
        <v>223</v>
      </c>
      <c r="B126" s="10">
        <v>118</v>
      </c>
      <c r="C126" s="8"/>
      <c r="D126" s="8"/>
      <c r="E126" s="10">
        <f t="shared" si="15"/>
        <v>0</v>
      </c>
      <c r="F126" s="9">
        <f t="shared" si="16"/>
        <v>0</v>
      </c>
      <c r="G126" s="10"/>
    </row>
    <row r="127" spans="1:7" ht="9">
      <c r="A127" s="47" t="s">
        <v>224</v>
      </c>
      <c r="B127" s="10">
        <v>118</v>
      </c>
      <c r="C127" s="8"/>
      <c r="D127" s="8"/>
      <c r="E127" s="10">
        <f t="shared" si="15"/>
        <v>0</v>
      </c>
      <c r="F127" s="9">
        <f t="shared" si="16"/>
        <v>0</v>
      </c>
      <c r="G127" s="10"/>
    </row>
    <row r="128" spans="1:7" ht="9">
      <c r="A128" s="47" t="s">
        <v>225</v>
      </c>
      <c r="B128" s="10">
        <v>118</v>
      </c>
      <c r="C128" s="8"/>
      <c r="D128" s="8"/>
      <c r="E128" s="10">
        <f t="shared" si="15"/>
        <v>0</v>
      </c>
      <c r="F128" s="9">
        <f t="shared" si="16"/>
        <v>0</v>
      </c>
      <c r="G128" s="10"/>
    </row>
    <row r="129" spans="1:7" ht="9">
      <c r="A129" s="46" t="s">
        <v>192</v>
      </c>
      <c r="B129" s="10"/>
      <c r="C129" s="8"/>
      <c r="D129" s="8"/>
      <c r="E129" s="10">
        <f t="shared" si="15"/>
        <v>0</v>
      </c>
      <c r="F129" s="9">
        <f t="shared" si="16"/>
        <v>0</v>
      </c>
      <c r="G129" s="10"/>
    </row>
    <row r="130" spans="1:7" ht="9">
      <c r="A130" s="2"/>
      <c r="B130" s="11"/>
      <c r="C130" s="2"/>
      <c r="D130" s="2"/>
      <c r="E130" s="11"/>
      <c r="F130" s="11"/>
      <c r="G130" s="11"/>
    </row>
    <row r="131" spans="1:7" ht="9">
      <c r="A131" s="2"/>
      <c r="B131" s="11"/>
      <c r="C131" s="245" t="s">
        <v>166</v>
      </c>
      <c r="D131" s="245"/>
      <c r="E131" s="30">
        <f>SUM(E120:E129)</f>
        <v>0</v>
      </c>
      <c r="F131" s="30">
        <f>SUM(F120:F129)</f>
        <v>0</v>
      </c>
      <c r="G131" s="31">
        <f>SUM(G120:G129)</f>
        <v>0</v>
      </c>
    </row>
    <row r="132" spans="1:7" ht="11.25">
      <c r="A132" s="27" t="s">
        <v>233</v>
      </c>
      <c r="B132" s="32"/>
      <c r="C132" s="26"/>
      <c r="D132" s="26"/>
      <c r="E132" s="32"/>
      <c r="F132" s="32"/>
      <c r="G132" s="32"/>
    </row>
    <row r="133" spans="1:7" ht="9">
      <c r="A133" s="28" t="s">
        <v>232</v>
      </c>
      <c r="B133" s="11"/>
      <c r="C133" s="2"/>
      <c r="D133" s="2"/>
      <c r="E133" s="11"/>
      <c r="F133" s="11"/>
      <c r="G133" s="11"/>
    </row>
    <row r="134" spans="1:7" ht="9">
      <c r="A134" s="29"/>
      <c r="B134" s="33" t="s">
        <v>189</v>
      </c>
      <c r="C134" s="5" t="s">
        <v>98</v>
      </c>
      <c r="D134" s="5" t="s">
        <v>99</v>
      </c>
      <c r="E134" s="33" t="s">
        <v>100</v>
      </c>
      <c r="F134" s="33" t="s">
        <v>103</v>
      </c>
      <c r="G134" s="33" t="s">
        <v>102</v>
      </c>
    </row>
    <row r="135" spans="1:7" ht="9">
      <c r="A135" s="47" t="s">
        <v>234</v>
      </c>
      <c r="B135" s="10">
        <v>303.5</v>
      </c>
      <c r="C135" s="8"/>
      <c r="D135" s="8"/>
      <c r="E135" s="10">
        <f>B135*C135*D135</f>
        <v>0</v>
      </c>
      <c r="F135" s="9">
        <f>IF(G135&gt;1,(E135-G135),E135)</f>
        <v>0</v>
      </c>
      <c r="G135" s="10"/>
    </row>
    <row r="136" spans="1:7" ht="9">
      <c r="A136" s="47" t="s">
        <v>235</v>
      </c>
      <c r="B136" s="10">
        <v>160</v>
      </c>
      <c r="C136" s="8"/>
      <c r="D136" s="8"/>
      <c r="E136" s="10">
        <f>B136*C136*D136</f>
        <v>0</v>
      </c>
      <c r="F136" s="9">
        <f>IF(G136&gt;1,(E136-G136),E136)</f>
        <v>0</v>
      </c>
      <c r="G136" s="10"/>
    </row>
    <row r="137" spans="1:7" ht="9">
      <c r="A137" s="47" t="s">
        <v>236</v>
      </c>
      <c r="B137" s="10">
        <v>140</v>
      </c>
      <c r="C137" s="8"/>
      <c r="D137" s="8"/>
      <c r="E137" s="10">
        <f>B137*C137*D137</f>
        <v>0</v>
      </c>
      <c r="F137" s="9">
        <f>IF(G137&gt;1,(E137-G137),E137)</f>
        <v>0</v>
      </c>
      <c r="G137" s="10"/>
    </row>
    <row r="138" spans="1:7" ht="9">
      <c r="A138" s="47" t="s">
        <v>225</v>
      </c>
      <c r="B138" s="10">
        <v>118</v>
      </c>
      <c r="C138" s="8"/>
      <c r="D138" s="8"/>
      <c r="E138" s="10">
        <f>B138*C138*D138</f>
        <v>0</v>
      </c>
      <c r="F138" s="9">
        <f>IF(G138&gt;1,(E138-G138),E138)</f>
        <v>0</v>
      </c>
      <c r="G138" s="10"/>
    </row>
    <row r="139" spans="1:7" ht="9">
      <c r="A139" s="47" t="s">
        <v>192</v>
      </c>
      <c r="B139" s="10"/>
      <c r="C139" s="8"/>
      <c r="D139" s="8"/>
      <c r="E139" s="10">
        <f>B139*C139*D139</f>
        <v>0</v>
      </c>
      <c r="F139" s="9">
        <f>IF(G139&gt;1,(E139-G139),E139)</f>
        <v>0</v>
      </c>
      <c r="G139" s="10"/>
    </row>
    <row r="140" spans="1:7" ht="9">
      <c r="A140" s="2"/>
      <c r="B140" s="11"/>
      <c r="C140" s="2"/>
      <c r="D140" s="2"/>
      <c r="E140" s="11"/>
      <c r="F140" s="11"/>
      <c r="G140" s="11"/>
    </row>
    <row r="141" spans="1:7" ht="9">
      <c r="A141" s="2"/>
      <c r="B141" s="11"/>
      <c r="C141" s="245" t="s">
        <v>166</v>
      </c>
      <c r="D141" s="245"/>
      <c r="E141" s="30">
        <f>SUM(E135:E139)</f>
        <v>0</v>
      </c>
      <c r="F141" s="30">
        <f>SUM(F135:F139)</f>
        <v>0</v>
      </c>
      <c r="G141" s="31">
        <f>SUM(G135:G139)</f>
        <v>0</v>
      </c>
    </row>
    <row r="142" spans="1:7" ht="11.25">
      <c r="A142" s="27" t="s">
        <v>237</v>
      </c>
      <c r="B142" s="32"/>
      <c r="C142" s="26"/>
      <c r="D142" s="26"/>
      <c r="E142" s="32"/>
      <c r="F142" s="32"/>
      <c r="G142" s="32"/>
    </row>
    <row r="143" spans="1:7" ht="9">
      <c r="A143" s="28" t="s">
        <v>238</v>
      </c>
      <c r="B143" s="11"/>
      <c r="C143" s="2"/>
      <c r="D143" s="2"/>
      <c r="E143" s="11"/>
      <c r="F143" s="11"/>
      <c r="G143" s="11"/>
    </row>
    <row r="144" spans="1:7" ht="9">
      <c r="A144" s="29"/>
      <c r="B144" s="33" t="s">
        <v>189</v>
      </c>
      <c r="C144" s="5" t="s">
        <v>98</v>
      </c>
      <c r="D144" s="5" t="s">
        <v>99</v>
      </c>
      <c r="E144" s="33" t="s">
        <v>100</v>
      </c>
      <c r="F144" s="33" t="s">
        <v>103</v>
      </c>
      <c r="G144" s="33" t="s">
        <v>102</v>
      </c>
    </row>
    <row r="145" spans="1:7" ht="9">
      <c r="A145" s="47" t="s">
        <v>546</v>
      </c>
      <c r="B145" s="10">
        <v>208</v>
      </c>
      <c r="C145" s="8"/>
      <c r="D145" s="8"/>
      <c r="E145" s="10">
        <f>B145*C145*D145</f>
        <v>0</v>
      </c>
      <c r="F145" s="9">
        <f>IF(G145&gt;1,(E145-G145),E145)</f>
        <v>0</v>
      </c>
      <c r="G145" s="10"/>
    </row>
    <row r="146" spans="1:7" ht="9">
      <c r="A146" s="47" t="s">
        <v>547</v>
      </c>
      <c r="B146" s="10">
        <v>164</v>
      </c>
      <c r="C146" s="8"/>
      <c r="D146" s="8"/>
      <c r="E146" s="10">
        <f>B146*C146*D146</f>
        <v>0</v>
      </c>
      <c r="F146" s="9">
        <f>IF(G146&gt;1,(E146-G146),E146)</f>
        <v>0</v>
      </c>
      <c r="G146" s="10"/>
    </row>
    <row r="147" spans="1:7" ht="9">
      <c r="A147" s="47" t="s">
        <v>192</v>
      </c>
      <c r="B147" s="10"/>
      <c r="C147" s="8"/>
      <c r="D147" s="8"/>
      <c r="E147" s="10">
        <f>B147*C147*D147</f>
        <v>0</v>
      </c>
      <c r="F147" s="9">
        <f>IF(G147&gt;1,(E147-G147),E147)</f>
        <v>0</v>
      </c>
      <c r="G147" s="10"/>
    </row>
    <row r="148" spans="1:7" ht="9">
      <c r="A148" s="2"/>
      <c r="B148" s="11"/>
      <c r="C148" s="2"/>
      <c r="D148" s="2"/>
      <c r="E148" s="11"/>
      <c r="F148" s="11"/>
      <c r="G148" s="11"/>
    </row>
    <row r="149" spans="1:7" ht="9">
      <c r="A149" s="2"/>
      <c r="B149" s="11"/>
      <c r="C149" s="245" t="s">
        <v>166</v>
      </c>
      <c r="D149" s="245"/>
      <c r="E149" s="30">
        <f>SUM(E145:E147)</f>
        <v>0</v>
      </c>
      <c r="F149" s="30">
        <f>SUM(F145:F147)</f>
        <v>0</v>
      </c>
      <c r="G149" s="31">
        <f>SUM(G145:G147)</f>
        <v>0</v>
      </c>
    </row>
    <row r="150" spans="1:7" ht="11.25">
      <c r="A150" s="27" t="s">
        <v>245</v>
      </c>
      <c r="B150" s="32"/>
      <c r="C150" s="26"/>
      <c r="D150" s="26"/>
      <c r="E150" s="32"/>
      <c r="F150" s="32"/>
      <c r="G150" s="32"/>
    </row>
    <row r="151" spans="1:7" ht="9">
      <c r="A151" s="28" t="s">
        <v>251</v>
      </c>
      <c r="B151" s="11"/>
      <c r="C151" s="2"/>
      <c r="D151" s="2"/>
      <c r="E151" s="11"/>
      <c r="F151" s="11"/>
      <c r="G151" s="11"/>
    </row>
    <row r="152" spans="1:7" ht="9">
      <c r="A152" s="29"/>
      <c r="B152" s="33" t="s">
        <v>189</v>
      </c>
      <c r="C152" s="5" t="s">
        <v>98</v>
      </c>
      <c r="D152" s="5" t="s">
        <v>99</v>
      </c>
      <c r="E152" s="33" t="s">
        <v>100</v>
      </c>
      <c r="F152" s="33" t="s">
        <v>103</v>
      </c>
      <c r="G152" s="33" t="s">
        <v>102</v>
      </c>
    </row>
    <row r="153" spans="1:7" ht="9">
      <c r="A153" s="47" t="s">
        <v>239</v>
      </c>
      <c r="B153" s="10">
        <v>346.5</v>
      </c>
      <c r="C153" s="8"/>
      <c r="D153" s="8"/>
      <c r="E153" s="10">
        <f aca="true" t="shared" si="17" ref="E153:E161">B153*C153*D153</f>
        <v>0</v>
      </c>
      <c r="F153" s="9">
        <f aca="true" t="shared" si="18" ref="F153:F161">IF(G153&gt;1,(E153-G153),E153)</f>
        <v>0</v>
      </c>
      <c r="G153" s="10"/>
    </row>
    <row r="154" spans="1:7" ht="9">
      <c r="A154" s="47" t="s">
        <v>240</v>
      </c>
      <c r="B154" s="10">
        <v>306.25</v>
      </c>
      <c r="C154" s="8"/>
      <c r="D154" s="8"/>
      <c r="E154" s="10">
        <f t="shared" si="17"/>
        <v>0</v>
      </c>
      <c r="F154" s="9">
        <f t="shared" si="18"/>
        <v>0</v>
      </c>
      <c r="G154" s="10"/>
    </row>
    <row r="155" spans="1:7" ht="9">
      <c r="A155" s="47" t="s">
        <v>241</v>
      </c>
      <c r="B155" s="10">
        <v>235.25</v>
      </c>
      <c r="C155" s="8"/>
      <c r="D155" s="8"/>
      <c r="E155" s="10">
        <f t="shared" si="17"/>
        <v>0</v>
      </c>
      <c r="F155" s="9">
        <f t="shared" si="18"/>
        <v>0</v>
      </c>
      <c r="G155" s="10"/>
    </row>
    <row r="156" spans="1:7" ht="9">
      <c r="A156" s="47" t="s">
        <v>242</v>
      </c>
      <c r="B156" s="10">
        <v>120</v>
      </c>
      <c r="C156" s="8"/>
      <c r="D156" s="8"/>
      <c r="E156" s="10">
        <f t="shared" si="17"/>
        <v>0</v>
      </c>
      <c r="F156" s="9">
        <f t="shared" si="18"/>
        <v>0</v>
      </c>
      <c r="G156" s="10"/>
    </row>
    <row r="157" spans="1:7" ht="9">
      <c r="A157" s="47" t="s">
        <v>243</v>
      </c>
      <c r="B157" s="10">
        <v>158</v>
      </c>
      <c r="C157" s="8"/>
      <c r="D157" s="8"/>
      <c r="E157" s="10">
        <f t="shared" si="17"/>
        <v>0</v>
      </c>
      <c r="F157" s="9">
        <f t="shared" si="18"/>
        <v>0</v>
      </c>
      <c r="G157" s="10"/>
    </row>
    <row r="158" spans="1:7" ht="9">
      <c r="A158" s="47" t="s">
        <v>244</v>
      </c>
      <c r="B158" s="10">
        <v>136</v>
      </c>
      <c r="C158" s="8"/>
      <c r="D158" s="8"/>
      <c r="E158" s="10">
        <f t="shared" si="17"/>
        <v>0</v>
      </c>
      <c r="F158" s="9">
        <f t="shared" si="18"/>
        <v>0</v>
      </c>
      <c r="G158" s="10"/>
    </row>
    <row r="159" spans="1:7" ht="9">
      <c r="A159" s="47" t="s">
        <v>192</v>
      </c>
      <c r="B159" s="10"/>
      <c r="C159" s="8"/>
      <c r="D159" s="8"/>
      <c r="E159" s="10">
        <f t="shared" si="17"/>
        <v>0</v>
      </c>
      <c r="F159" s="9">
        <f t="shared" si="18"/>
        <v>0</v>
      </c>
      <c r="G159" s="10"/>
    </row>
    <row r="160" spans="1:7" ht="9">
      <c r="A160" s="47"/>
      <c r="B160" s="10"/>
      <c r="C160" s="8"/>
      <c r="D160" s="8"/>
      <c r="E160" s="10">
        <f t="shared" si="17"/>
        <v>0</v>
      </c>
      <c r="F160" s="9">
        <f t="shared" si="18"/>
        <v>0</v>
      </c>
      <c r="G160" s="10"/>
    </row>
    <row r="161" spans="1:7" ht="9">
      <c r="A161" s="47"/>
      <c r="B161" s="10"/>
      <c r="C161" s="8"/>
      <c r="D161" s="8"/>
      <c r="E161" s="10">
        <f t="shared" si="17"/>
        <v>0</v>
      </c>
      <c r="F161" s="9">
        <f t="shared" si="18"/>
        <v>0</v>
      </c>
      <c r="G161" s="10"/>
    </row>
    <row r="162" spans="1:7" ht="9">
      <c r="A162" s="2"/>
      <c r="B162" s="11"/>
      <c r="C162" s="2"/>
      <c r="D162" s="2"/>
      <c r="E162" s="11"/>
      <c r="F162" s="11"/>
      <c r="G162" s="11"/>
    </row>
    <row r="163" spans="1:7" ht="9">
      <c r="A163" s="2"/>
      <c r="B163" s="11"/>
      <c r="C163" s="245" t="s">
        <v>166</v>
      </c>
      <c r="D163" s="245"/>
      <c r="E163" s="30">
        <f>SUM(E153:E161)</f>
        <v>0</v>
      </c>
      <c r="F163" s="30">
        <f>SUM(F153:F161)</f>
        <v>0</v>
      </c>
      <c r="G163" s="31">
        <f>SUM(G153:G161)</f>
        <v>0</v>
      </c>
    </row>
    <row r="164" spans="1:7" ht="11.25">
      <c r="A164" s="27" t="s">
        <v>252</v>
      </c>
      <c r="B164" s="32"/>
      <c r="C164" s="26"/>
      <c r="D164" s="26"/>
      <c r="E164" s="32"/>
      <c r="F164" s="32"/>
      <c r="G164" s="32"/>
    </row>
    <row r="165" spans="1:7" ht="9">
      <c r="A165" s="28" t="s">
        <v>253</v>
      </c>
      <c r="B165" s="11"/>
      <c r="C165" s="2"/>
      <c r="D165" s="2"/>
      <c r="E165" s="11"/>
      <c r="F165" s="11"/>
      <c r="G165" s="11"/>
    </row>
    <row r="166" spans="1:7" ht="9">
      <c r="A166" s="29"/>
      <c r="B166" s="33" t="s">
        <v>189</v>
      </c>
      <c r="C166" s="5" t="s">
        <v>98</v>
      </c>
      <c r="D166" s="5" t="s">
        <v>99</v>
      </c>
      <c r="E166" s="33" t="s">
        <v>100</v>
      </c>
      <c r="F166" s="33" t="s">
        <v>103</v>
      </c>
      <c r="G166" s="33" t="s">
        <v>102</v>
      </c>
    </row>
    <row r="167" spans="1:7" ht="9">
      <c r="A167" s="47" t="s">
        <v>548</v>
      </c>
      <c r="B167" s="10">
        <v>309.5</v>
      </c>
      <c r="C167" s="8"/>
      <c r="D167" s="8"/>
      <c r="E167" s="10">
        <f aca="true" t="shared" si="19" ref="E167:E175">B167*C167*D167</f>
        <v>0</v>
      </c>
      <c r="F167" s="9">
        <f aca="true" t="shared" si="20" ref="F167:F175">IF(G167&gt;1,(E167-G167),E167)</f>
        <v>0</v>
      </c>
      <c r="G167" s="10"/>
    </row>
    <row r="168" spans="1:7" ht="9">
      <c r="A168" s="47" t="s">
        <v>549</v>
      </c>
      <c r="B168" s="10">
        <v>180</v>
      </c>
      <c r="C168" s="8"/>
      <c r="D168" s="8"/>
      <c r="E168" s="10">
        <f t="shared" si="19"/>
        <v>0</v>
      </c>
      <c r="F168" s="9">
        <f t="shared" si="20"/>
        <v>0</v>
      </c>
      <c r="G168" s="10"/>
    </row>
    <row r="169" spans="1:7" ht="9">
      <c r="A169" s="47" t="s">
        <v>246</v>
      </c>
      <c r="B169" s="10">
        <v>146</v>
      </c>
      <c r="C169" s="8"/>
      <c r="D169" s="8"/>
      <c r="E169" s="10">
        <f t="shared" si="19"/>
        <v>0</v>
      </c>
      <c r="F169" s="9">
        <f t="shared" si="20"/>
        <v>0</v>
      </c>
      <c r="G169" s="10"/>
    </row>
    <row r="170" spans="1:7" ht="9">
      <c r="A170" s="47" t="s">
        <v>247</v>
      </c>
      <c r="B170" s="10">
        <v>180</v>
      </c>
      <c r="C170" s="8"/>
      <c r="D170" s="8"/>
      <c r="E170" s="10">
        <f t="shared" si="19"/>
        <v>0</v>
      </c>
      <c r="F170" s="9">
        <f t="shared" si="20"/>
        <v>0</v>
      </c>
      <c r="G170" s="10"/>
    </row>
    <row r="171" spans="1:7" ht="9">
      <c r="A171" s="47" t="s">
        <v>248</v>
      </c>
      <c r="B171" s="10">
        <v>146</v>
      </c>
      <c r="C171" s="8"/>
      <c r="D171" s="8"/>
      <c r="E171" s="10">
        <f t="shared" si="19"/>
        <v>0</v>
      </c>
      <c r="F171" s="9">
        <f t="shared" si="20"/>
        <v>0</v>
      </c>
      <c r="G171" s="10"/>
    </row>
    <row r="172" spans="1:7" ht="9">
      <c r="A172" s="47" t="s">
        <v>249</v>
      </c>
      <c r="B172" s="10">
        <v>309.5</v>
      </c>
      <c r="C172" s="8"/>
      <c r="D172" s="8"/>
      <c r="E172" s="10">
        <f t="shared" si="19"/>
        <v>0</v>
      </c>
      <c r="F172" s="9">
        <f t="shared" si="20"/>
        <v>0</v>
      </c>
      <c r="G172" s="10"/>
    </row>
    <row r="173" spans="1:7" ht="9">
      <c r="A173" s="47" t="s">
        <v>250</v>
      </c>
      <c r="B173" s="10">
        <v>309.5</v>
      </c>
      <c r="C173" s="8"/>
      <c r="D173" s="8"/>
      <c r="E173" s="10">
        <f t="shared" si="19"/>
        <v>0</v>
      </c>
      <c r="F173" s="9">
        <f t="shared" si="20"/>
        <v>0</v>
      </c>
      <c r="G173" s="10"/>
    </row>
    <row r="174" spans="1:7" ht="9">
      <c r="A174" s="47" t="s">
        <v>192</v>
      </c>
      <c r="B174" s="10"/>
      <c r="C174" s="8"/>
      <c r="D174" s="8"/>
      <c r="E174" s="10">
        <f t="shared" si="19"/>
        <v>0</v>
      </c>
      <c r="F174" s="9">
        <f t="shared" si="20"/>
        <v>0</v>
      </c>
      <c r="G174" s="10"/>
    </row>
    <row r="175" spans="1:7" ht="9">
      <c r="A175" s="47" t="s">
        <v>192</v>
      </c>
      <c r="B175" s="10"/>
      <c r="C175" s="8"/>
      <c r="D175" s="8"/>
      <c r="E175" s="10">
        <f t="shared" si="19"/>
        <v>0</v>
      </c>
      <c r="F175" s="9">
        <f t="shared" si="20"/>
        <v>0</v>
      </c>
      <c r="G175" s="10"/>
    </row>
    <row r="176" spans="1:7" ht="9">
      <c r="A176" s="2"/>
      <c r="B176" s="11"/>
      <c r="C176" s="2"/>
      <c r="D176" s="2"/>
      <c r="E176" s="11"/>
      <c r="F176" s="11"/>
      <c r="G176" s="11"/>
    </row>
    <row r="177" spans="1:7" ht="9">
      <c r="A177" s="2"/>
      <c r="B177" s="11"/>
      <c r="C177" s="245" t="s">
        <v>166</v>
      </c>
      <c r="D177" s="245"/>
      <c r="E177" s="30">
        <f>SUM(E167:E175)</f>
        <v>0</v>
      </c>
      <c r="F177" s="30">
        <f>SUM(F167:F175)</f>
        <v>0</v>
      </c>
      <c r="G177" s="31">
        <f>SUM(G167:G175)</f>
        <v>0</v>
      </c>
    </row>
    <row r="178" spans="1:7" ht="11.25">
      <c r="A178" s="27" t="s">
        <v>261</v>
      </c>
      <c r="B178" s="32"/>
      <c r="C178" s="26"/>
      <c r="D178" s="26"/>
      <c r="E178" s="32"/>
      <c r="F178" s="32"/>
      <c r="G178" s="32"/>
    </row>
    <row r="179" spans="1:7" ht="9">
      <c r="A179" s="28" t="s">
        <v>541</v>
      </c>
      <c r="B179" s="11"/>
      <c r="C179" s="2"/>
      <c r="D179" s="2"/>
      <c r="E179" s="11"/>
      <c r="F179" s="11"/>
      <c r="G179" s="11"/>
    </row>
    <row r="180" spans="1:7" ht="9">
      <c r="A180" s="29"/>
      <c r="B180" s="33" t="s">
        <v>189</v>
      </c>
      <c r="C180" s="5" t="s">
        <v>98</v>
      </c>
      <c r="D180" s="5" t="s">
        <v>99</v>
      </c>
      <c r="E180" s="33" t="s">
        <v>100</v>
      </c>
      <c r="F180" s="33" t="s">
        <v>103</v>
      </c>
      <c r="G180" s="33" t="s">
        <v>102</v>
      </c>
    </row>
    <row r="181" spans="1:7" ht="9">
      <c r="A181" s="47" t="s">
        <v>254</v>
      </c>
      <c r="B181" s="10">
        <v>506.25</v>
      </c>
      <c r="C181" s="8"/>
      <c r="D181" s="8"/>
      <c r="E181" s="10">
        <f aca="true" t="shared" si="21" ref="E181:E191">B181*C181*D181</f>
        <v>0</v>
      </c>
      <c r="F181" s="9">
        <f aca="true" t="shared" si="22" ref="F181:F191">IF(G181&gt;1,(E181-G181),E181)</f>
        <v>0</v>
      </c>
      <c r="G181" s="10"/>
    </row>
    <row r="182" spans="1:7" ht="9">
      <c r="A182" s="47" t="s">
        <v>255</v>
      </c>
      <c r="B182" s="10">
        <v>472.75</v>
      </c>
      <c r="C182" s="8"/>
      <c r="D182" s="8"/>
      <c r="E182" s="10">
        <f t="shared" si="21"/>
        <v>0</v>
      </c>
      <c r="F182" s="9">
        <f t="shared" si="22"/>
        <v>0</v>
      </c>
      <c r="G182" s="10"/>
    </row>
    <row r="183" spans="1:7" ht="9">
      <c r="A183" s="47" t="s">
        <v>256</v>
      </c>
      <c r="B183" s="10">
        <v>210</v>
      </c>
      <c r="C183" s="8"/>
      <c r="D183" s="8"/>
      <c r="E183" s="10">
        <f t="shared" si="21"/>
        <v>0</v>
      </c>
      <c r="F183" s="9">
        <f t="shared" si="22"/>
        <v>0</v>
      </c>
      <c r="G183" s="10"/>
    </row>
    <row r="184" spans="1:7" ht="9">
      <c r="A184" s="47" t="s">
        <v>257</v>
      </c>
      <c r="B184" s="10">
        <v>172</v>
      </c>
      <c r="C184" s="8"/>
      <c r="D184" s="8"/>
      <c r="E184" s="10">
        <f t="shared" si="21"/>
        <v>0</v>
      </c>
      <c r="F184" s="9">
        <f t="shared" si="22"/>
        <v>0</v>
      </c>
      <c r="G184" s="10"/>
    </row>
    <row r="185" spans="1:7" ht="9">
      <c r="A185" s="47" t="s">
        <v>545</v>
      </c>
      <c r="B185" s="10">
        <v>202</v>
      </c>
      <c r="C185" s="8"/>
      <c r="D185" s="8"/>
      <c r="E185" s="10">
        <f t="shared" si="21"/>
        <v>0</v>
      </c>
      <c r="F185" s="9">
        <f t="shared" si="22"/>
        <v>0</v>
      </c>
      <c r="G185" s="10"/>
    </row>
    <row r="186" spans="1:7" ht="9">
      <c r="A186" s="47" t="s">
        <v>542</v>
      </c>
      <c r="B186" s="10">
        <v>323</v>
      </c>
      <c r="C186" s="8"/>
      <c r="D186" s="8"/>
      <c r="E186" s="10">
        <f t="shared" si="21"/>
        <v>0</v>
      </c>
      <c r="F186" s="9">
        <f t="shared" si="22"/>
        <v>0</v>
      </c>
      <c r="G186" s="10"/>
    </row>
    <row r="187" spans="1:7" ht="9">
      <c r="A187" s="47" t="s">
        <v>540</v>
      </c>
      <c r="B187" s="10">
        <v>439.25</v>
      </c>
      <c r="C187" s="8"/>
      <c r="D187" s="8"/>
      <c r="E187" s="10">
        <f>B187*C187*D187</f>
        <v>0</v>
      </c>
      <c r="F187" s="9">
        <f>IF(G187&gt;1,(E187-G187),E187)</f>
        <v>0</v>
      </c>
      <c r="G187" s="10"/>
    </row>
    <row r="188" spans="1:7" ht="9">
      <c r="A188" s="47" t="s">
        <v>258</v>
      </c>
      <c r="B188" s="10">
        <v>210</v>
      </c>
      <c r="C188" s="8"/>
      <c r="D188" s="8"/>
      <c r="E188" s="10">
        <f>B188*C188*D188</f>
        <v>0</v>
      </c>
      <c r="F188" s="9">
        <f>IF(G188&gt;1,(E188-G188),E188)</f>
        <v>0</v>
      </c>
      <c r="G188" s="10"/>
    </row>
    <row r="189" spans="1:7" ht="9">
      <c r="A189" s="47" t="s">
        <v>259</v>
      </c>
      <c r="B189" s="10">
        <v>172</v>
      </c>
      <c r="C189" s="8"/>
      <c r="D189" s="8"/>
      <c r="E189" s="10">
        <f>B189*C189*D189</f>
        <v>0</v>
      </c>
      <c r="F189" s="9">
        <f>IF(G189&gt;1,(E189-G189),E189)</f>
        <v>0</v>
      </c>
      <c r="G189" s="10"/>
    </row>
    <row r="190" spans="1:7" ht="9">
      <c r="A190" s="47" t="s">
        <v>260</v>
      </c>
      <c r="B190" s="10">
        <v>180</v>
      </c>
      <c r="C190" s="8"/>
      <c r="D190" s="8"/>
      <c r="E190" s="10">
        <f t="shared" si="21"/>
        <v>0</v>
      </c>
      <c r="F190" s="9">
        <f t="shared" si="22"/>
        <v>0</v>
      </c>
      <c r="G190" s="10"/>
    </row>
    <row r="191" spans="1:7" ht="9">
      <c r="A191" s="47" t="s">
        <v>192</v>
      </c>
      <c r="B191" s="10"/>
      <c r="C191" s="8"/>
      <c r="D191" s="8"/>
      <c r="E191" s="10">
        <f t="shared" si="21"/>
        <v>0</v>
      </c>
      <c r="F191" s="9">
        <f t="shared" si="22"/>
        <v>0</v>
      </c>
      <c r="G191" s="10"/>
    </row>
    <row r="192" spans="1:7" ht="9">
      <c r="A192" s="28" t="s">
        <v>262</v>
      </c>
      <c r="B192" s="11"/>
      <c r="C192" s="2"/>
      <c r="D192" s="2"/>
      <c r="E192" s="11"/>
      <c r="F192" s="11"/>
      <c r="G192" s="11"/>
    </row>
    <row r="193" spans="1:7" ht="9">
      <c r="A193" s="29"/>
      <c r="B193" s="33" t="s">
        <v>189</v>
      </c>
      <c r="C193" s="5" t="s">
        <v>98</v>
      </c>
      <c r="D193" s="5" t="s">
        <v>99</v>
      </c>
      <c r="E193" s="33" t="s">
        <v>100</v>
      </c>
      <c r="F193" s="33" t="s">
        <v>103</v>
      </c>
      <c r="G193" s="33" t="s">
        <v>102</v>
      </c>
    </row>
    <row r="194" spans="1:7" ht="9">
      <c r="A194" s="47" t="s">
        <v>254</v>
      </c>
      <c r="B194" s="10">
        <v>506.25</v>
      </c>
      <c r="C194" s="8"/>
      <c r="D194" s="8"/>
      <c r="E194" s="10">
        <f aca="true" t="shared" si="23" ref="E194:E202">B194*C194*D194</f>
        <v>0</v>
      </c>
      <c r="F194" s="9">
        <f aca="true" t="shared" si="24" ref="F194:F202">IF(G194&gt;1,(E194-G194),E194)</f>
        <v>0</v>
      </c>
      <c r="G194" s="10"/>
    </row>
    <row r="195" spans="1:7" ht="9">
      <c r="A195" s="47" t="s">
        <v>255</v>
      </c>
      <c r="B195" s="10">
        <v>472.75</v>
      </c>
      <c r="C195" s="8"/>
      <c r="D195" s="8"/>
      <c r="E195" s="10">
        <f t="shared" si="23"/>
        <v>0</v>
      </c>
      <c r="F195" s="9">
        <f t="shared" si="24"/>
        <v>0</v>
      </c>
      <c r="G195" s="10"/>
    </row>
    <row r="196" spans="1:7" ht="9">
      <c r="A196" s="47" t="s">
        <v>256</v>
      </c>
      <c r="B196" s="10">
        <v>210</v>
      </c>
      <c r="C196" s="8"/>
      <c r="D196" s="8"/>
      <c r="E196" s="10">
        <f t="shared" si="23"/>
        <v>0</v>
      </c>
      <c r="F196" s="9">
        <f t="shared" si="24"/>
        <v>0</v>
      </c>
      <c r="G196" s="10"/>
    </row>
    <row r="197" spans="1:7" ht="9">
      <c r="A197" s="47" t="s">
        <v>257</v>
      </c>
      <c r="B197" s="10">
        <v>172</v>
      </c>
      <c r="C197" s="8"/>
      <c r="D197" s="8"/>
      <c r="E197" s="10">
        <f t="shared" si="23"/>
        <v>0</v>
      </c>
      <c r="F197" s="9">
        <f t="shared" si="24"/>
        <v>0</v>
      </c>
      <c r="G197" s="10"/>
    </row>
    <row r="198" spans="1:7" ht="9">
      <c r="A198" s="47" t="s">
        <v>545</v>
      </c>
      <c r="B198" s="10">
        <v>202</v>
      </c>
      <c r="C198" s="8"/>
      <c r="D198" s="8"/>
      <c r="E198" s="10">
        <f t="shared" si="23"/>
        <v>0</v>
      </c>
      <c r="F198" s="9">
        <f t="shared" si="24"/>
        <v>0</v>
      </c>
      <c r="G198" s="10"/>
    </row>
    <row r="199" spans="1:7" ht="9">
      <c r="A199" s="47" t="s">
        <v>542</v>
      </c>
      <c r="B199" s="10">
        <v>323</v>
      </c>
      <c r="C199" s="8"/>
      <c r="D199" s="8"/>
      <c r="E199" s="10">
        <f t="shared" si="23"/>
        <v>0</v>
      </c>
      <c r="F199" s="9">
        <f t="shared" si="24"/>
        <v>0</v>
      </c>
      <c r="G199" s="10"/>
    </row>
    <row r="200" spans="1:7" ht="9">
      <c r="A200" s="47" t="s">
        <v>540</v>
      </c>
      <c r="B200" s="10">
        <v>439.25</v>
      </c>
      <c r="C200" s="8"/>
      <c r="D200" s="8"/>
      <c r="E200" s="10">
        <f t="shared" si="23"/>
        <v>0</v>
      </c>
      <c r="F200" s="9">
        <f t="shared" si="24"/>
        <v>0</v>
      </c>
      <c r="G200" s="10"/>
    </row>
    <row r="201" spans="1:7" ht="9">
      <c r="A201" s="47" t="s">
        <v>258</v>
      </c>
      <c r="B201" s="10">
        <v>210</v>
      </c>
      <c r="C201" s="8"/>
      <c r="D201" s="8"/>
      <c r="E201" s="10">
        <f t="shared" si="23"/>
        <v>0</v>
      </c>
      <c r="F201" s="9">
        <f t="shared" si="24"/>
        <v>0</v>
      </c>
      <c r="G201" s="10"/>
    </row>
    <row r="202" spans="1:7" ht="9">
      <c r="A202" s="47" t="s">
        <v>259</v>
      </c>
      <c r="B202" s="10">
        <v>172</v>
      </c>
      <c r="C202" s="8"/>
      <c r="D202" s="8"/>
      <c r="E202" s="10">
        <f t="shared" si="23"/>
        <v>0</v>
      </c>
      <c r="F202" s="9">
        <f t="shared" si="24"/>
        <v>0</v>
      </c>
      <c r="G202" s="10"/>
    </row>
    <row r="203" spans="1:7" ht="9">
      <c r="A203" s="47" t="s">
        <v>260</v>
      </c>
      <c r="B203" s="10">
        <v>180</v>
      </c>
      <c r="C203" s="8"/>
      <c r="D203" s="8"/>
      <c r="E203" s="10">
        <f>B203*C203*D203</f>
        <v>0</v>
      </c>
      <c r="F203" s="9">
        <f>IF(G203&gt;1,(E203-G203),E203)</f>
        <v>0</v>
      </c>
      <c r="G203" s="10"/>
    </row>
    <row r="204" spans="1:7" ht="9">
      <c r="A204" s="47" t="s">
        <v>192</v>
      </c>
      <c r="B204" s="10"/>
      <c r="C204" s="8"/>
      <c r="D204" s="8"/>
      <c r="E204" s="10">
        <f>B204*C204*D204</f>
        <v>0</v>
      </c>
      <c r="F204" s="9">
        <f>IF(G204&gt;1,(E204-G204),E204)</f>
        <v>0</v>
      </c>
      <c r="G204" s="10"/>
    </row>
    <row r="205" spans="1:7" ht="9">
      <c r="A205" s="2"/>
      <c r="B205" s="11"/>
      <c r="C205" s="2"/>
      <c r="D205" s="2"/>
      <c r="E205" s="11"/>
      <c r="F205" s="11"/>
      <c r="G205" s="11"/>
    </row>
    <row r="206" spans="1:7" ht="9">
      <c r="A206" s="2"/>
      <c r="B206" s="11"/>
      <c r="C206" s="245" t="s">
        <v>166</v>
      </c>
      <c r="D206" s="245"/>
      <c r="E206" s="30">
        <f>SUM(E181:E204)</f>
        <v>0</v>
      </c>
      <c r="F206" s="30">
        <f>SUM(F181:F204)</f>
        <v>0</v>
      </c>
      <c r="G206" s="31">
        <f>SUM(G181:G204)</f>
        <v>0</v>
      </c>
    </row>
    <row r="207" spans="1:7" ht="9">
      <c r="A207" s="28" t="s">
        <v>268</v>
      </c>
      <c r="B207" s="11"/>
      <c r="C207" s="2"/>
      <c r="D207" s="2"/>
      <c r="E207" s="11"/>
      <c r="F207" s="11"/>
      <c r="G207" s="11"/>
    </row>
    <row r="208" spans="1:7" ht="9">
      <c r="A208" s="29"/>
      <c r="B208" s="33" t="s">
        <v>189</v>
      </c>
      <c r="C208" s="5" t="s">
        <v>98</v>
      </c>
      <c r="D208" s="5" t="s">
        <v>99</v>
      </c>
      <c r="E208" s="33" t="s">
        <v>100</v>
      </c>
      <c r="F208" s="33" t="s">
        <v>103</v>
      </c>
      <c r="G208" s="33" t="s">
        <v>102</v>
      </c>
    </row>
    <row r="209" spans="1:7" ht="9">
      <c r="A209" s="47" t="s">
        <v>263</v>
      </c>
      <c r="B209" s="10">
        <v>208</v>
      </c>
      <c r="C209" s="8"/>
      <c r="D209" s="8"/>
      <c r="E209" s="10">
        <f aca="true" t="shared" si="25" ref="E209:E216">B209*C209*D209</f>
        <v>0</v>
      </c>
      <c r="F209" s="9">
        <f aca="true" t="shared" si="26" ref="F209:F216">IF(G209&gt;1,(E209-G209),E209)</f>
        <v>0</v>
      </c>
      <c r="G209" s="10"/>
    </row>
    <row r="210" spans="1:7" ht="9">
      <c r="A210" s="47" t="s">
        <v>264</v>
      </c>
      <c r="B210" s="10">
        <v>192</v>
      </c>
      <c r="C210" s="8"/>
      <c r="D210" s="8"/>
      <c r="E210" s="10">
        <f t="shared" si="25"/>
        <v>0</v>
      </c>
      <c r="F210" s="9">
        <f t="shared" si="26"/>
        <v>0</v>
      </c>
      <c r="G210" s="10"/>
    </row>
    <row r="211" spans="1:7" ht="9">
      <c r="A211" s="47" t="s">
        <v>265</v>
      </c>
      <c r="B211" s="10">
        <v>168</v>
      </c>
      <c r="C211" s="8"/>
      <c r="D211" s="8"/>
      <c r="E211" s="10">
        <f t="shared" si="25"/>
        <v>0</v>
      </c>
      <c r="F211" s="9">
        <f t="shared" si="26"/>
        <v>0</v>
      </c>
      <c r="G211" s="10"/>
    </row>
    <row r="212" spans="1:7" ht="9">
      <c r="A212" s="47" t="s">
        <v>266</v>
      </c>
      <c r="B212" s="10">
        <v>100</v>
      </c>
      <c r="C212" s="8"/>
      <c r="D212" s="8"/>
      <c r="E212" s="10">
        <f t="shared" si="25"/>
        <v>0</v>
      </c>
      <c r="F212" s="9">
        <f t="shared" si="26"/>
        <v>0</v>
      </c>
      <c r="G212" s="10"/>
    </row>
    <row r="213" spans="1:7" ht="9">
      <c r="A213" s="47" t="s">
        <v>267</v>
      </c>
      <c r="B213" s="10">
        <v>180</v>
      </c>
      <c r="C213" s="8"/>
      <c r="D213" s="8"/>
      <c r="E213" s="10">
        <f t="shared" si="25"/>
        <v>0</v>
      </c>
      <c r="F213" s="9">
        <f t="shared" si="26"/>
        <v>0</v>
      </c>
      <c r="G213" s="10"/>
    </row>
    <row r="214" spans="1:7" ht="9">
      <c r="A214" s="47" t="s">
        <v>192</v>
      </c>
      <c r="B214" s="10"/>
      <c r="C214" s="8"/>
      <c r="D214" s="8"/>
      <c r="E214" s="10">
        <f t="shared" si="25"/>
        <v>0</v>
      </c>
      <c r="F214" s="9">
        <f t="shared" si="26"/>
        <v>0</v>
      </c>
      <c r="G214" s="10"/>
    </row>
    <row r="215" spans="1:7" ht="9">
      <c r="A215" s="47"/>
      <c r="B215" s="10"/>
      <c r="C215" s="8"/>
      <c r="D215" s="8"/>
      <c r="E215" s="10">
        <f t="shared" si="25"/>
        <v>0</v>
      </c>
      <c r="F215" s="9">
        <f t="shared" si="26"/>
        <v>0</v>
      </c>
      <c r="G215" s="10"/>
    </row>
    <row r="216" spans="1:7" ht="9">
      <c r="A216" s="47"/>
      <c r="B216" s="10"/>
      <c r="C216" s="8"/>
      <c r="D216" s="8"/>
      <c r="E216" s="10">
        <f t="shared" si="25"/>
        <v>0</v>
      </c>
      <c r="F216" s="9">
        <f t="shared" si="26"/>
        <v>0</v>
      </c>
      <c r="G216" s="10"/>
    </row>
    <row r="217" spans="1:7" ht="9">
      <c r="A217" s="47"/>
      <c r="B217" s="10"/>
      <c r="C217" s="8"/>
      <c r="D217" s="8"/>
      <c r="E217" s="10">
        <f>B217*C217*D217</f>
        <v>0</v>
      </c>
      <c r="F217" s="9">
        <f>IF(G217&gt;1,(E217-G217),E217)</f>
        <v>0</v>
      </c>
      <c r="G217" s="10"/>
    </row>
    <row r="218" spans="1:7" ht="9">
      <c r="A218" s="47"/>
      <c r="B218" s="10"/>
      <c r="C218" s="8"/>
      <c r="D218" s="8"/>
      <c r="E218" s="10">
        <f>B218*C218*D218</f>
        <v>0</v>
      </c>
      <c r="F218" s="9">
        <f>IF(G218&gt;1,(E218-G218),E218)</f>
        <v>0</v>
      </c>
      <c r="G218" s="10"/>
    </row>
    <row r="219" spans="1:7" ht="9">
      <c r="A219" s="47" t="s">
        <v>192</v>
      </c>
      <c r="B219" s="10"/>
      <c r="C219" s="8"/>
      <c r="D219" s="8"/>
      <c r="E219" s="10">
        <f>B219*C219*D219</f>
        <v>0</v>
      </c>
      <c r="F219" s="9">
        <f>IF(G219&gt;1,(E219-G219),E219)</f>
        <v>0</v>
      </c>
      <c r="G219" s="10"/>
    </row>
    <row r="220" spans="1:7" ht="9">
      <c r="A220" s="2"/>
      <c r="B220" s="11"/>
      <c r="C220" s="2"/>
      <c r="D220" s="2"/>
      <c r="E220" s="11"/>
      <c r="F220" s="11"/>
      <c r="G220" s="11"/>
    </row>
    <row r="221" spans="1:7" ht="9">
      <c r="A221" s="2"/>
      <c r="B221" s="11"/>
      <c r="C221" s="245" t="s">
        <v>166</v>
      </c>
      <c r="D221" s="245"/>
      <c r="E221" s="30">
        <f>SUM(E205:E219)</f>
        <v>0</v>
      </c>
      <c r="F221" s="30">
        <f>SUM(F205:F219)</f>
        <v>0</v>
      </c>
      <c r="G221" s="31">
        <f>SUM(G209:G219)</f>
        <v>0</v>
      </c>
    </row>
    <row r="222" spans="1:7" ht="9">
      <c r="A222" s="28" t="s">
        <v>275</v>
      </c>
      <c r="B222" s="11"/>
      <c r="C222" s="2"/>
      <c r="D222" s="2"/>
      <c r="E222" s="11"/>
      <c r="F222" s="11"/>
      <c r="G222" s="11"/>
    </row>
    <row r="223" spans="1:7" ht="9">
      <c r="A223" s="29"/>
      <c r="B223" s="33" t="s">
        <v>189</v>
      </c>
      <c r="C223" s="5" t="s">
        <v>98</v>
      </c>
      <c r="D223" s="5" t="s">
        <v>99</v>
      </c>
      <c r="E223" s="33" t="s">
        <v>100</v>
      </c>
      <c r="F223" s="33" t="s">
        <v>103</v>
      </c>
      <c r="G223" s="33" t="s">
        <v>102</v>
      </c>
    </row>
    <row r="224" spans="1:7" ht="9">
      <c r="A224" s="47" t="s">
        <v>269</v>
      </c>
      <c r="B224" s="10">
        <v>208</v>
      </c>
      <c r="C224" s="8"/>
      <c r="D224" s="8"/>
      <c r="E224" s="10">
        <f aca="true" t="shared" si="27" ref="E224:E234">B224*C224*D224</f>
        <v>0</v>
      </c>
      <c r="F224" s="9">
        <f aca="true" t="shared" si="28" ref="F224:F234">IF(G224&gt;1,(E224-G224),E224)</f>
        <v>0</v>
      </c>
      <c r="G224" s="10"/>
    </row>
    <row r="225" spans="1:7" ht="9">
      <c r="A225" s="47" t="s">
        <v>270</v>
      </c>
      <c r="B225" s="10">
        <v>192</v>
      </c>
      <c r="C225" s="8"/>
      <c r="D225" s="8"/>
      <c r="E225" s="10">
        <f t="shared" si="27"/>
        <v>0</v>
      </c>
      <c r="F225" s="9">
        <f t="shared" si="28"/>
        <v>0</v>
      </c>
      <c r="G225" s="10"/>
    </row>
    <row r="226" spans="1:7" ht="9">
      <c r="A226" s="47" t="s">
        <v>271</v>
      </c>
      <c r="B226" s="10">
        <v>168</v>
      </c>
      <c r="C226" s="8"/>
      <c r="D226" s="8"/>
      <c r="E226" s="10">
        <f t="shared" si="27"/>
        <v>0</v>
      </c>
      <c r="F226" s="9">
        <f t="shared" si="28"/>
        <v>0</v>
      </c>
      <c r="G226" s="10"/>
    </row>
    <row r="227" spans="1:7" ht="9">
      <c r="A227" s="47" t="s">
        <v>272</v>
      </c>
      <c r="B227" s="10">
        <v>192</v>
      </c>
      <c r="C227" s="8"/>
      <c r="D227" s="8"/>
      <c r="E227" s="10">
        <f t="shared" si="27"/>
        <v>0</v>
      </c>
      <c r="F227" s="9">
        <f t="shared" si="28"/>
        <v>0</v>
      </c>
      <c r="G227" s="10"/>
    </row>
    <row r="228" spans="1:7" ht="9">
      <c r="A228" s="3" t="s">
        <v>274</v>
      </c>
      <c r="B228" s="10">
        <v>192</v>
      </c>
      <c r="C228" s="8"/>
      <c r="D228" s="8"/>
      <c r="E228" s="10">
        <f t="shared" si="27"/>
        <v>0</v>
      </c>
      <c r="F228" s="9">
        <f t="shared" si="28"/>
        <v>0</v>
      </c>
      <c r="G228" s="10"/>
    </row>
    <row r="229" spans="1:7" ht="9">
      <c r="A229" s="47" t="s">
        <v>273</v>
      </c>
      <c r="B229" s="10">
        <v>100</v>
      </c>
      <c r="C229" s="8"/>
      <c r="D229" s="8"/>
      <c r="E229" s="10">
        <f t="shared" si="27"/>
        <v>0</v>
      </c>
      <c r="F229" s="9">
        <f t="shared" si="28"/>
        <v>0</v>
      </c>
      <c r="G229" s="10"/>
    </row>
    <row r="230" spans="1:7" ht="9">
      <c r="A230" s="47" t="s">
        <v>192</v>
      </c>
      <c r="B230" s="10"/>
      <c r="C230" s="8"/>
      <c r="D230" s="8"/>
      <c r="E230" s="10">
        <f t="shared" si="27"/>
        <v>0</v>
      </c>
      <c r="F230" s="9">
        <f t="shared" si="28"/>
        <v>0</v>
      </c>
      <c r="G230" s="10"/>
    </row>
    <row r="231" spans="1:7" ht="9">
      <c r="A231" s="47"/>
      <c r="B231" s="10"/>
      <c r="C231" s="8"/>
      <c r="D231" s="8"/>
      <c r="E231" s="10">
        <f t="shared" si="27"/>
        <v>0</v>
      </c>
      <c r="F231" s="9">
        <f t="shared" si="28"/>
        <v>0</v>
      </c>
      <c r="G231" s="10"/>
    </row>
    <row r="232" spans="1:7" ht="9">
      <c r="A232" s="47"/>
      <c r="B232" s="10"/>
      <c r="C232" s="8"/>
      <c r="D232" s="8"/>
      <c r="E232" s="10">
        <f t="shared" si="27"/>
        <v>0</v>
      </c>
      <c r="F232" s="9">
        <f t="shared" si="28"/>
        <v>0</v>
      </c>
      <c r="G232" s="10"/>
    </row>
    <row r="233" spans="1:7" ht="9">
      <c r="A233" s="47"/>
      <c r="B233" s="10"/>
      <c r="C233" s="8"/>
      <c r="D233" s="8"/>
      <c r="E233" s="10">
        <f t="shared" si="27"/>
        <v>0</v>
      </c>
      <c r="F233" s="9">
        <f t="shared" si="28"/>
        <v>0</v>
      </c>
      <c r="G233" s="10"/>
    </row>
    <row r="234" spans="1:7" ht="9">
      <c r="A234" s="47"/>
      <c r="B234" s="10"/>
      <c r="C234" s="8"/>
      <c r="D234" s="8"/>
      <c r="E234" s="10">
        <f t="shared" si="27"/>
        <v>0</v>
      </c>
      <c r="F234" s="9">
        <f t="shared" si="28"/>
        <v>0</v>
      </c>
      <c r="G234" s="10"/>
    </row>
    <row r="235" spans="1:7" ht="9">
      <c r="A235" s="2"/>
      <c r="B235" s="11"/>
      <c r="C235" s="2"/>
      <c r="D235" s="2"/>
      <c r="E235" s="11"/>
      <c r="F235" s="11"/>
      <c r="G235" s="11"/>
    </row>
    <row r="236" spans="1:7" ht="9">
      <c r="A236" s="2"/>
      <c r="B236" s="11"/>
      <c r="C236" s="245" t="s">
        <v>166</v>
      </c>
      <c r="D236" s="245"/>
      <c r="E236" s="30">
        <f>SUM(E211:E234)</f>
        <v>0</v>
      </c>
      <c r="F236" s="30">
        <f>SUM(F211:F234)</f>
        <v>0</v>
      </c>
      <c r="G236" s="31">
        <f>SUM(G211:G234)</f>
        <v>0</v>
      </c>
    </row>
    <row r="237" spans="1:7" ht="9">
      <c r="A237" s="28" t="s">
        <v>276</v>
      </c>
      <c r="B237" s="11"/>
      <c r="C237" s="2"/>
      <c r="D237" s="2"/>
      <c r="E237" s="11"/>
      <c r="F237" s="11"/>
      <c r="G237" s="11"/>
    </row>
    <row r="238" spans="1:7" ht="9">
      <c r="A238" s="29"/>
      <c r="B238" s="33" t="s">
        <v>189</v>
      </c>
      <c r="C238" s="5" t="s">
        <v>98</v>
      </c>
      <c r="D238" s="5" t="s">
        <v>99</v>
      </c>
      <c r="E238" s="33" t="s">
        <v>100</v>
      </c>
      <c r="F238" s="33" t="s">
        <v>103</v>
      </c>
      <c r="G238" s="33" t="s">
        <v>102</v>
      </c>
    </row>
    <row r="239" spans="1:7" ht="9">
      <c r="A239" s="47" t="s">
        <v>277</v>
      </c>
      <c r="B239" s="10">
        <v>344.5</v>
      </c>
      <c r="C239" s="8"/>
      <c r="D239" s="8"/>
      <c r="E239" s="10">
        <f aca="true" t="shared" si="29" ref="E239:E244">B239*C239*D239</f>
        <v>0</v>
      </c>
      <c r="F239" s="9">
        <f aca="true" t="shared" si="30" ref="F239:F244">IF(G239&gt;1,(E239-G239),E239)</f>
        <v>0</v>
      </c>
      <c r="G239" s="10"/>
    </row>
    <row r="240" spans="1:7" ht="9">
      <c r="A240" s="47" t="s">
        <v>278</v>
      </c>
      <c r="B240" s="10">
        <v>184</v>
      </c>
      <c r="C240" s="8"/>
      <c r="D240" s="8"/>
      <c r="E240" s="10">
        <f t="shared" si="29"/>
        <v>0</v>
      </c>
      <c r="F240" s="9">
        <f t="shared" si="30"/>
        <v>0</v>
      </c>
      <c r="G240" s="10"/>
    </row>
    <row r="241" spans="1:7" ht="9">
      <c r="A241" s="47"/>
      <c r="B241" s="10"/>
      <c r="C241" s="8"/>
      <c r="D241" s="8"/>
      <c r="E241" s="10">
        <f t="shared" si="29"/>
        <v>0</v>
      </c>
      <c r="F241" s="9">
        <f t="shared" si="30"/>
        <v>0</v>
      </c>
      <c r="G241" s="10"/>
    </row>
    <row r="242" spans="1:7" ht="9">
      <c r="A242" s="47"/>
      <c r="B242" s="10"/>
      <c r="C242" s="8"/>
      <c r="D242" s="8"/>
      <c r="E242" s="10">
        <f t="shared" si="29"/>
        <v>0</v>
      </c>
      <c r="F242" s="9">
        <f t="shared" si="30"/>
        <v>0</v>
      </c>
      <c r="G242" s="10"/>
    </row>
    <row r="243" spans="1:7" ht="9">
      <c r="A243" s="47"/>
      <c r="B243" s="10"/>
      <c r="C243" s="8"/>
      <c r="D243" s="8"/>
      <c r="E243" s="10">
        <f t="shared" si="29"/>
        <v>0</v>
      </c>
      <c r="F243" s="9">
        <f t="shared" si="30"/>
        <v>0</v>
      </c>
      <c r="G243" s="10"/>
    </row>
    <row r="244" spans="1:7" ht="9">
      <c r="A244" s="47"/>
      <c r="B244" s="10"/>
      <c r="C244" s="8"/>
      <c r="D244" s="8"/>
      <c r="E244" s="10">
        <f t="shared" si="29"/>
        <v>0</v>
      </c>
      <c r="F244" s="9">
        <f t="shared" si="30"/>
        <v>0</v>
      </c>
      <c r="G244" s="10"/>
    </row>
    <row r="245" spans="1:7" ht="9">
      <c r="A245" s="28" t="s">
        <v>279</v>
      </c>
      <c r="B245" s="11"/>
      <c r="C245" s="2"/>
      <c r="D245" s="2"/>
      <c r="E245" s="11"/>
      <c r="F245" s="11"/>
      <c r="G245" s="11"/>
    </row>
    <row r="246" spans="1:7" ht="9">
      <c r="A246" s="29"/>
      <c r="B246" s="33" t="s">
        <v>189</v>
      </c>
      <c r="C246" s="5" t="s">
        <v>98</v>
      </c>
      <c r="D246" s="5" t="s">
        <v>99</v>
      </c>
      <c r="E246" s="33" t="s">
        <v>100</v>
      </c>
      <c r="F246" s="33" t="s">
        <v>103</v>
      </c>
      <c r="G246" s="33" t="s">
        <v>102</v>
      </c>
    </row>
    <row r="247" spans="1:7" ht="9">
      <c r="A247" s="47" t="s">
        <v>277</v>
      </c>
      <c r="B247" s="10">
        <v>344.5</v>
      </c>
      <c r="C247" s="8"/>
      <c r="D247" s="8"/>
      <c r="E247" s="10">
        <f aca="true" t="shared" si="31" ref="E247:E252">B247*C247*D247</f>
        <v>0</v>
      </c>
      <c r="F247" s="9">
        <f aca="true" t="shared" si="32" ref="F247:F252">IF(G247&gt;1,(E247-G247),E247)</f>
        <v>0</v>
      </c>
      <c r="G247" s="10"/>
    </row>
    <row r="248" spans="1:7" ht="9">
      <c r="A248" s="47" t="s">
        <v>278</v>
      </c>
      <c r="B248" s="10">
        <v>184</v>
      </c>
      <c r="C248" s="8"/>
      <c r="D248" s="8"/>
      <c r="E248" s="10">
        <f t="shared" si="31"/>
        <v>0</v>
      </c>
      <c r="F248" s="9">
        <f t="shared" si="32"/>
        <v>0</v>
      </c>
      <c r="G248" s="10"/>
    </row>
    <row r="249" spans="1:7" ht="9">
      <c r="A249" s="47"/>
      <c r="B249" s="10"/>
      <c r="C249" s="8"/>
      <c r="D249" s="8"/>
      <c r="E249" s="10">
        <f t="shared" si="31"/>
        <v>0</v>
      </c>
      <c r="F249" s="9">
        <f t="shared" si="32"/>
        <v>0</v>
      </c>
      <c r="G249" s="10"/>
    </row>
    <row r="250" spans="1:7" ht="9">
      <c r="A250" s="47"/>
      <c r="B250" s="10"/>
      <c r="C250" s="8"/>
      <c r="D250" s="8"/>
      <c r="E250" s="10">
        <f t="shared" si="31"/>
        <v>0</v>
      </c>
      <c r="F250" s="9">
        <f t="shared" si="32"/>
        <v>0</v>
      </c>
      <c r="G250" s="10"/>
    </row>
    <row r="251" spans="1:7" ht="9">
      <c r="A251" s="47"/>
      <c r="B251" s="10"/>
      <c r="C251" s="8"/>
      <c r="D251" s="8"/>
      <c r="E251" s="10">
        <f t="shared" si="31"/>
        <v>0</v>
      </c>
      <c r="F251" s="9">
        <f t="shared" si="32"/>
        <v>0</v>
      </c>
      <c r="G251" s="10"/>
    </row>
    <row r="252" spans="1:7" ht="9">
      <c r="A252" s="47"/>
      <c r="B252" s="10"/>
      <c r="C252" s="8"/>
      <c r="D252" s="8"/>
      <c r="E252" s="10">
        <f t="shared" si="31"/>
        <v>0</v>
      </c>
      <c r="F252" s="9">
        <f t="shared" si="32"/>
        <v>0</v>
      </c>
      <c r="G252" s="10"/>
    </row>
    <row r="253" spans="1:7" ht="9">
      <c r="A253" s="2"/>
      <c r="B253" s="11"/>
      <c r="C253" s="2"/>
      <c r="D253" s="2"/>
      <c r="E253" s="11"/>
      <c r="F253" s="11"/>
      <c r="G253" s="11"/>
    </row>
    <row r="254" spans="1:7" ht="9">
      <c r="A254" s="2"/>
      <c r="B254" s="11"/>
      <c r="C254" s="245" t="s">
        <v>166</v>
      </c>
      <c r="D254" s="245"/>
      <c r="E254" s="30">
        <f>SUM(E239:E252)</f>
        <v>0</v>
      </c>
      <c r="F254" s="30">
        <f>SUM(F239:F252)</f>
        <v>0</v>
      </c>
      <c r="G254" s="31">
        <f>SUM(G239:G252)</f>
        <v>0</v>
      </c>
    </row>
    <row r="255" spans="1:7" ht="9">
      <c r="A255" s="28" t="s">
        <v>280</v>
      </c>
      <c r="B255" s="11"/>
      <c r="C255" s="2"/>
      <c r="D255" s="2"/>
      <c r="E255" s="11"/>
      <c r="F255" s="11"/>
      <c r="G255" s="11"/>
    </row>
    <row r="256" spans="1:7" ht="9">
      <c r="A256" s="29"/>
      <c r="B256" s="33" t="s">
        <v>189</v>
      </c>
      <c r="C256" s="5" t="s">
        <v>98</v>
      </c>
      <c r="D256" s="5" t="s">
        <v>99</v>
      </c>
      <c r="E256" s="33" t="s">
        <v>100</v>
      </c>
      <c r="F256" s="33" t="s">
        <v>103</v>
      </c>
      <c r="G256" s="33" t="s">
        <v>102</v>
      </c>
    </row>
    <row r="257" spans="1:7" ht="9">
      <c r="A257" s="47" t="s">
        <v>281</v>
      </c>
      <c r="B257" s="10">
        <v>118</v>
      </c>
      <c r="C257" s="8"/>
      <c r="D257" s="8"/>
      <c r="E257" s="10">
        <f aca="true" t="shared" si="33" ref="E257:E263">B257*C257*D257</f>
        <v>0</v>
      </c>
      <c r="F257" s="9">
        <f aca="true" t="shared" si="34" ref="F257:F263">IF(G257&gt;1,(E257-G257),E257)</f>
        <v>0</v>
      </c>
      <c r="G257" s="10"/>
    </row>
    <row r="258" spans="1:7" ht="9">
      <c r="A258" s="47" t="s">
        <v>550</v>
      </c>
      <c r="B258" s="10">
        <v>172.5</v>
      </c>
      <c r="C258" s="8"/>
      <c r="D258" s="8"/>
      <c r="E258" s="10">
        <f t="shared" si="33"/>
        <v>0</v>
      </c>
      <c r="F258" s="9">
        <f t="shared" si="34"/>
        <v>0</v>
      </c>
      <c r="G258" s="10"/>
    </row>
    <row r="259" spans="1:7" ht="9">
      <c r="A259" s="47" t="s">
        <v>551</v>
      </c>
      <c r="B259" s="10">
        <v>120</v>
      </c>
      <c r="C259" s="8"/>
      <c r="D259" s="8"/>
      <c r="E259" s="10">
        <f t="shared" si="33"/>
        <v>0</v>
      </c>
      <c r="F259" s="9">
        <f t="shared" si="34"/>
        <v>0</v>
      </c>
      <c r="G259" s="10"/>
    </row>
    <row r="260" spans="1:7" ht="9">
      <c r="A260" s="47"/>
      <c r="B260" s="10"/>
      <c r="C260" s="8"/>
      <c r="D260" s="8"/>
      <c r="E260" s="10">
        <f t="shared" si="33"/>
        <v>0</v>
      </c>
      <c r="F260" s="9">
        <f t="shared" si="34"/>
        <v>0</v>
      </c>
      <c r="G260" s="10"/>
    </row>
    <row r="261" spans="1:7" ht="9">
      <c r="A261" s="47"/>
      <c r="B261" s="10"/>
      <c r="C261" s="8"/>
      <c r="D261" s="8"/>
      <c r="E261" s="10">
        <f t="shared" si="33"/>
        <v>0</v>
      </c>
      <c r="F261" s="9">
        <f t="shared" si="34"/>
        <v>0</v>
      </c>
      <c r="G261" s="10"/>
    </row>
    <row r="262" spans="1:7" ht="9">
      <c r="A262" s="47"/>
      <c r="B262" s="10"/>
      <c r="C262" s="8"/>
      <c r="D262" s="8"/>
      <c r="E262" s="10">
        <f t="shared" si="33"/>
        <v>0</v>
      </c>
      <c r="F262" s="9">
        <f t="shared" si="34"/>
        <v>0</v>
      </c>
      <c r="G262" s="10"/>
    </row>
    <row r="263" spans="1:7" ht="9">
      <c r="A263" s="47"/>
      <c r="B263" s="10"/>
      <c r="C263" s="8"/>
      <c r="D263" s="8"/>
      <c r="E263" s="10">
        <f t="shared" si="33"/>
        <v>0</v>
      </c>
      <c r="F263" s="9">
        <f t="shared" si="34"/>
        <v>0</v>
      </c>
      <c r="G263" s="10"/>
    </row>
    <row r="264" spans="1:7" ht="9">
      <c r="A264" s="2"/>
      <c r="B264" s="11"/>
      <c r="C264" s="2"/>
      <c r="D264" s="2"/>
      <c r="E264" s="11"/>
      <c r="F264" s="11"/>
      <c r="G264" s="11"/>
    </row>
    <row r="265" spans="1:7" ht="9">
      <c r="A265" s="2"/>
      <c r="B265" s="11"/>
      <c r="C265" s="245" t="s">
        <v>166</v>
      </c>
      <c r="D265" s="245"/>
      <c r="E265" s="30">
        <f>SUM(E244:E263)</f>
        <v>0</v>
      </c>
      <c r="F265" s="30">
        <f>SUM(F244:F263)</f>
        <v>0</v>
      </c>
      <c r="G265" s="31">
        <f>SUM(G244:G263)</f>
        <v>0</v>
      </c>
    </row>
    <row r="266" spans="1:7" ht="11.25">
      <c r="A266" s="27" t="s">
        <v>282</v>
      </c>
      <c r="B266" s="32"/>
      <c r="C266" s="26"/>
      <c r="D266" s="26"/>
      <c r="E266" s="32"/>
      <c r="F266" s="32"/>
      <c r="G266" s="32"/>
    </row>
    <row r="267" spans="1:7" ht="9">
      <c r="A267" s="28" t="s">
        <v>293</v>
      </c>
      <c r="B267" s="11"/>
      <c r="C267" s="2"/>
      <c r="D267" s="2"/>
      <c r="E267" s="11"/>
      <c r="F267" s="11"/>
      <c r="G267" s="11"/>
    </row>
    <row r="268" spans="1:7" ht="9">
      <c r="A268" s="29"/>
      <c r="B268" s="33" t="s">
        <v>189</v>
      </c>
      <c r="C268" s="5" t="s">
        <v>98</v>
      </c>
      <c r="D268" s="5" t="s">
        <v>99</v>
      </c>
      <c r="E268" s="33" t="s">
        <v>100</v>
      </c>
      <c r="F268" s="33" t="s">
        <v>103</v>
      </c>
      <c r="G268" s="33" t="s">
        <v>102</v>
      </c>
    </row>
    <row r="269" spans="1:7" ht="9">
      <c r="A269" s="47" t="s">
        <v>283</v>
      </c>
      <c r="B269" s="10"/>
      <c r="C269" s="8"/>
      <c r="D269" s="8"/>
      <c r="E269" s="10">
        <f aca="true" t="shared" si="35" ref="E269:E274">B269*C269*D269</f>
        <v>0</v>
      </c>
      <c r="F269" s="9">
        <f aca="true" t="shared" si="36" ref="F269:F274">IF(G269&gt;1,(E269-G269),E269)</f>
        <v>0</v>
      </c>
      <c r="G269" s="10"/>
    </row>
    <row r="270" spans="1:7" ht="9">
      <c r="A270" s="47" t="s">
        <v>284</v>
      </c>
      <c r="B270" s="10"/>
      <c r="C270" s="8"/>
      <c r="D270" s="8"/>
      <c r="E270" s="10">
        <f t="shared" si="35"/>
        <v>0</v>
      </c>
      <c r="F270" s="9">
        <f t="shared" si="36"/>
        <v>0</v>
      </c>
      <c r="G270" s="10"/>
    </row>
    <row r="271" spans="1:7" ht="9">
      <c r="A271" s="47" t="s">
        <v>285</v>
      </c>
      <c r="B271" s="10"/>
      <c r="C271" s="8"/>
      <c r="D271" s="8"/>
      <c r="E271" s="10">
        <f t="shared" si="35"/>
        <v>0</v>
      </c>
      <c r="F271" s="9">
        <f t="shared" si="36"/>
        <v>0</v>
      </c>
      <c r="G271" s="10"/>
    </row>
    <row r="272" spans="1:7" ht="9">
      <c r="A272" s="47" t="s">
        <v>286</v>
      </c>
      <c r="B272" s="10"/>
      <c r="C272" s="8"/>
      <c r="D272" s="8"/>
      <c r="E272" s="10">
        <f t="shared" si="35"/>
        <v>0</v>
      </c>
      <c r="F272" s="9">
        <f t="shared" si="36"/>
        <v>0</v>
      </c>
      <c r="G272" s="10"/>
    </row>
    <row r="273" spans="1:7" ht="9">
      <c r="A273" s="47" t="s">
        <v>287</v>
      </c>
      <c r="B273" s="10"/>
      <c r="C273" s="8"/>
      <c r="D273" s="8"/>
      <c r="E273" s="10">
        <f t="shared" si="35"/>
        <v>0</v>
      </c>
      <c r="F273" s="9">
        <f t="shared" si="36"/>
        <v>0</v>
      </c>
      <c r="G273" s="10"/>
    </row>
    <row r="274" spans="1:7" ht="9">
      <c r="A274" s="47" t="s">
        <v>288</v>
      </c>
      <c r="B274" s="10"/>
      <c r="C274" s="8"/>
      <c r="D274" s="8"/>
      <c r="E274" s="10">
        <f t="shared" si="35"/>
        <v>0</v>
      </c>
      <c r="F274" s="9">
        <f t="shared" si="36"/>
        <v>0</v>
      </c>
      <c r="G274" s="10"/>
    </row>
    <row r="275" spans="1:7" ht="9">
      <c r="A275" s="47" t="s">
        <v>289</v>
      </c>
      <c r="B275" s="10"/>
      <c r="C275" s="8"/>
      <c r="D275" s="8"/>
      <c r="E275" s="10">
        <f>B275*C275*D275</f>
        <v>0</v>
      </c>
      <c r="F275" s="9">
        <f>IF(G275&gt;1,(E275-G275),E275)</f>
        <v>0</v>
      </c>
      <c r="G275" s="10"/>
    </row>
    <row r="276" spans="1:7" ht="9">
      <c r="A276" s="47" t="s">
        <v>290</v>
      </c>
      <c r="B276" s="10"/>
      <c r="C276" s="8"/>
      <c r="D276" s="8"/>
      <c r="E276" s="10">
        <f>B276*C276*D276</f>
        <v>0</v>
      </c>
      <c r="F276" s="9">
        <f>IF(G276&gt;1,(E276-G276),E276)</f>
        <v>0</v>
      </c>
      <c r="G276" s="10"/>
    </row>
    <row r="277" spans="1:7" ht="9">
      <c r="A277" s="47" t="s">
        <v>291</v>
      </c>
      <c r="B277" s="10"/>
      <c r="C277" s="8"/>
      <c r="D277" s="8"/>
      <c r="E277" s="10">
        <f>B277*C277*D277</f>
        <v>0</v>
      </c>
      <c r="F277" s="9">
        <f>IF(G277&gt;1,(E277-G277),E277)</f>
        <v>0</v>
      </c>
      <c r="G277" s="10"/>
    </row>
    <row r="278" spans="1:7" ht="9">
      <c r="A278" s="47" t="s">
        <v>292</v>
      </c>
      <c r="B278" s="10"/>
      <c r="C278" s="8"/>
      <c r="D278" s="8"/>
      <c r="E278" s="10">
        <f>B278*C278*D278</f>
        <v>0</v>
      </c>
      <c r="F278" s="9">
        <f>IF(G278&gt;1,(E278-G278),E278)</f>
        <v>0</v>
      </c>
      <c r="G278" s="10"/>
    </row>
    <row r="279" spans="1:7" ht="9">
      <c r="A279" s="47" t="s">
        <v>192</v>
      </c>
      <c r="B279" s="10"/>
      <c r="C279" s="8"/>
      <c r="D279" s="8"/>
      <c r="E279" s="10">
        <f>B279*C279*D279</f>
        <v>0</v>
      </c>
      <c r="F279" s="9">
        <f>IF(G279&gt;1,(E279-G279),E279)</f>
        <v>0</v>
      </c>
      <c r="G279" s="10"/>
    </row>
    <row r="280" spans="1:7" ht="9">
      <c r="A280" s="2"/>
      <c r="B280" s="11"/>
      <c r="C280" s="2"/>
      <c r="D280" s="2"/>
      <c r="E280" s="11"/>
      <c r="F280" s="11"/>
      <c r="G280" s="11"/>
    </row>
    <row r="281" spans="1:7" ht="9">
      <c r="A281" s="2"/>
      <c r="B281" s="11"/>
      <c r="C281" s="245" t="s">
        <v>166</v>
      </c>
      <c r="D281" s="245"/>
      <c r="E281" s="30">
        <f>SUM(E269:E279)</f>
        <v>0</v>
      </c>
      <c r="F281" s="30">
        <f>SUM(F269:F279)</f>
        <v>0</v>
      </c>
      <c r="G281" s="31">
        <f>SUM(G269:G279)</f>
        <v>0</v>
      </c>
    </row>
    <row r="282" spans="1:7" ht="11.25">
      <c r="A282" s="27" t="s">
        <v>294</v>
      </c>
      <c r="B282" s="32"/>
      <c r="C282" s="26"/>
      <c r="D282" s="26"/>
      <c r="E282" s="32"/>
      <c r="F282" s="32"/>
      <c r="G282" s="32"/>
    </row>
    <row r="283" spans="1:7" ht="9">
      <c r="A283" s="28" t="s">
        <v>295</v>
      </c>
      <c r="B283" s="11"/>
      <c r="C283" s="2"/>
      <c r="D283" s="2"/>
      <c r="E283" s="11"/>
      <c r="F283" s="11"/>
      <c r="G283" s="11"/>
    </row>
    <row r="284" spans="1:7" ht="9">
      <c r="A284" s="29"/>
      <c r="B284" s="33" t="s">
        <v>189</v>
      </c>
      <c r="C284" s="5" t="s">
        <v>98</v>
      </c>
      <c r="D284" s="5" t="s">
        <v>99</v>
      </c>
      <c r="E284" s="33" t="s">
        <v>100</v>
      </c>
      <c r="F284" s="33" t="s">
        <v>103</v>
      </c>
      <c r="G284" s="33" t="s">
        <v>102</v>
      </c>
    </row>
    <row r="285" spans="1:7" ht="9">
      <c r="A285" s="47" t="s">
        <v>300</v>
      </c>
      <c r="B285" s="10"/>
      <c r="C285" s="8"/>
      <c r="D285" s="8"/>
      <c r="E285" s="10">
        <f aca="true" t="shared" si="37" ref="E285:E290">B285*C285*D285</f>
        <v>0</v>
      </c>
      <c r="F285" s="9">
        <f aca="true" t="shared" si="38" ref="F285:F290">IF(G285&gt;1,(E285-G285),E285)</f>
        <v>0</v>
      </c>
      <c r="G285" s="10"/>
    </row>
    <row r="286" spans="1:7" ht="9">
      <c r="A286" s="47" t="s">
        <v>301</v>
      </c>
      <c r="B286" s="10"/>
      <c r="C286" s="8"/>
      <c r="D286" s="8"/>
      <c r="E286" s="10">
        <f t="shared" si="37"/>
        <v>0</v>
      </c>
      <c r="F286" s="9">
        <f t="shared" si="38"/>
        <v>0</v>
      </c>
      <c r="G286" s="10"/>
    </row>
    <row r="287" spans="1:7" ht="9">
      <c r="A287" s="47" t="s">
        <v>302</v>
      </c>
      <c r="B287" s="10"/>
      <c r="C287" s="8"/>
      <c r="D287" s="8"/>
      <c r="E287" s="10">
        <f t="shared" si="37"/>
        <v>0</v>
      </c>
      <c r="F287" s="9">
        <f t="shared" si="38"/>
        <v>0</v>
      </c>
      <c r="G287" s="10"/>
    </row>
    <row r="288" spans="1:7" ht="9">
      <c r="A288" s="47" t="s">
        <v>197</v>
      </c>
      <c r="B288" s="10"/>
      <c r="C288" s="8"/>
      <c r="D288" s="8"/>
      <c r="E288" s="10">
        <f t="shared" si="37"/>
        <v>0</v>
      </c>
      <c r="F288" s="9">
        <f t="shared" si="38"/>
        <v>0</v>
      </c>
      <c r="G288" s="10"/>
    </row>
    <row r="289" spans="1:7" ht="9">
      <c r="A289" s="47" t="s">
        <v>296</v>
      </c>
      <c r="B289" s="10"/>
      <c r="C289" s="8"/>
      <c r="D289" s="8"/>
      <c r="E289" s="10">
        <f t="shared" si="37"/>
        <v>0</v>
      </c>
      <c r="F289" s="9">
        <f t="shared" si="38"/>
        <v>0</v>
      </c>
      <c r="G289" s="10"/>
    </row>
    <row r="290" spans="1:7" ht="9">
      <c r="A290" s="47" t="s">
        <v>283</v>
      </c>
      <c r="B290" s="10"/>
      <c r="C290" s="8"/>
      <c r="D290" s="8"/>
      <c r="E290" s="10">
        <f t="shared" si="37"/>
        <v>0</v>
      </c>
      <c r="F290" s="9">
        <f t="shared" si="38"/>
        <v>0</v>
      </c>
      <c r="G290" s="10"/>
    </row>
    <row r="291" spans="1:7" ht="9">
      <c r="A291" s="47" t="s">
        <v>297</v>
      </c>
      <c r="B291" s="10"/>
      <c r="C291" s="8"/>
      <c r="D291" s="8"/>
      <c r="E291" s="10">
        <f>B291*C291*D291</f>
        <v>0</v>
      </c>
      <c r="F291" s="9">
        <f>IF(G291&gt;1,(E291-G291),E291)</f>
        <v>0</v>
      </c>
      <c r="G291" s="10"/>
    </row>
    <row r="292" spans="1:7" ht="9">
      <c r="A292" s="47" t="s">
        <v>298</v>
      </c>
      <c r="B292" s="10"/>
      <c r="C292" s="8"/>
      <c r="D292" s="8"/>
      <c r="E292" s="10">
        <f>B292*C292*D292</f>
        <v>0</v>
      </c>
      <c r="F292" s="9">
        <f>IF(G292&gt;1,(E292-G292),E292)</f>
        <v>0</v>
      </c>
      <c r="G292" s="10"/>
    </row>
    <row r="293" spans="1:7" ht="9">
      <c r="A293" s="47" t="s">
        <v>299</v>
      </c>
      <c r="B293" s="10"/>
      <c r="C293" s="8"/>
      <c r="D293" s="8"/>
      <c r="E293" s="10">
        <f>B293*C293*D293</f>
        <v>0</v>
      </c>
      <c r="F293" s="9">
        <f>IF(G293&gt;1,(E293-G293),E293)</f>
        <v>0</v>
      </c>
      <c r="G293" s="10"/>
    </row>
    <row r="294" spans="1:7" ht="9">
      <c r="A294" s="47" t="s">
        <v>192</v>
      </c>
      <c r="B294" s="10"/>
      <c r="C294" s="8"/>
      <c r="D294" s="8"/>
      <c r="E294" s="10">
        <f>B294*C294*D294</f>
        <v>0</v>
      </c>
      <c r="F294" s="9">
        <f>IF(G294&gt;1,(E294-G294),E294)</f>
        <v>0</v>
      </c>
      <c r="G294" s="10"/>
    </row>
    <row r="295" spans="1:7" ht="9">
      <c r="A295" s="2"/>
      <c r="B295" s="11"/>
      <c r="C295" s="2"/>
      <c r="D295" s="2"/>
      <c r="E295" s="11"/>
      <c r="F295" s="11"/>
      <c r="G295" s="11"/>
    </row>
    <row r="296" spans="1:7" ht="9">
      <c r="A296" s="2"/>
      <c r="B296" s="11"/>
      <c r="C296" s="245" t="s">
        <v>166</v>
      </c>
      <c r="D296" s="245"/>
      <c r="E296" s="30">
        <f>SUM(E285:E294)</f>
        <v>0</v>
      </c>
      <c r="F296" s="30">
        <f>SUM(F285:F294)</f>
        <v>0</v>
      </c>
      <c r="G296" s="31">
        <f>SUM(G285:G294)</f>
        <v>0</v>
      </c>
    </row>
    <row r="297" spans="1:7" ht="11.25" customHeight="1">
      <c r="A297" s="27" t="s">
        <v>303</v>
      </c>
      <c r="B297" s="32"/>
      <c r="C297" s="26"/>
      <c r="D297" s="26"/>
      <c r="E297" s="32"/>
      <c r="F297" s="32"/>
      <c r="G297" s="32"/>
    </row>
    <row r="298" spans="1:7" ht="9">
      <c r="A298" s="28" t="s">
        <v>304</v>
      </c>
      <c r="B298" s="11"/>
      <c r="C298" s="2"/>
      <c r="D298" s="2"/>
      <c r="E298" s="11"/>
      <c r="F298" s="11"/>
      <c r="G298" s="11"/>
    </row>
    <row r="299" spans="1:7" s="6" customFormat="1" ht="9">
      <c r="A299" s="29"/>
      <c r="B299" s="33" t="s">
        <v>76</v>
      </c>
      <c r="C299" s="5" t="s">
        <v>98</v>
      </c>
      <c r="D299" s="5" t="s">
        <v>99</v>
      </c>
      <c r="E299" s="33" t="s">
        <v>100</v>
      </c>
      <c r="F299" s="33" t="s">
        <v>103</v>
      </c>
      <c r="G299" s="33" t="s">
        <v>102</v>
      </c>
    </row>
    <row r="300" spans="1:7" ht="9">
      <c r="A300" s="7" t="s">
        <v>0</v>
      </c>
      <c r="B300" s="10">
        <v>110</v>
      </c>
      <c r="C300" s="8"/>
      <c r="D300" s="8"/>
      <c r="E300" s="10">
        <f>B300*C300*D300</f>
        <v>0</v>
      </c>
      <c r="F300" s="9">
        <f aca="true" t="shared" si="39" ref="F300:F308">IF(G300&gt;1,(E300-G300),E300)</f>
        <v>0</v>
      </c>
      <c r="G300" s="10"/>
    </row>
    <row r="301" spans="1:7" ht="9">
      <c r="A301" s="8" t="s">
        <v>1</v>
      </c>
      <c r="B301" s="10">
        <v>110</v>
      </c>
      <c r="C301" s="8"/>
      <c r="D301" s="8"/>
      <c r="E301" s="10">
        <f aca="true" t="shared" si="40" ref="E301:E308">B301*C301*D301</f>
        <v>0</v>
      </c>
      <c r="F301" s="9">
        <f t="shared" si="39"/>
        <v>0</v>
      </c>
      <c r="G301" s="10"/>
    </row>
    <row r="302" spans="1:7" ht="9">
      <c r="A302" s="8" t="s">
        <v>2</v>
      </c>
      <c r="B302" s="10">
        <v>120</v>
      </c>
      <c r="C302" s="8"/>
      <c r="D302" s="8"/>
      <c r="E302" s="10">
        <f t="shared" si="40"/>
        <v>0</v>
      </c>
      <c r="F302" s="9">
        <f t="shared" si="39"/>
        <v>0</v>
      </c>
      <c r="G302" s="10"/>
    </row>
    <row r="303" spans="1:7" ht="9">
      <c r="A303" s="8" t="s">
        <v>3</v>
      </c>
      <c r="B303" s="10">
        <v>130</v>
      </c>
      <c r="C303" s="8"/>
      <c r="D303" s="8"/>
      <c r="E303" s="10">
        <f t="shared" si="40"/>
        <v>0</v>
      </c>
      <c r="F303" s="9">
        <f t="shared" si="39"/>
        <v>0</v>
      </c>
      <c r="G303" s="10"/>
    </row>
    <row r="304" spans="1:7" ht="9">
      <c r="A304" s="8" t="s">
        <v>4</v>
      </c>
      <c r="B304" s="10">
        <v>130</v>
      </c>
      <c r="C304" s="8"/>
      <c r="D304" s="8"/>
      <c r="E304" s="10">
        <f t="shared" si="40"/>
        <v>0</v>
      </c>
      <c r="F304" s="9">
        <f t="shared" si="39"/>
        <v>0</v>
      </c>
      <c r="G304" s="10"/>
    </row>
    <row r="305" spans="1:7" ht="9">
      <c r="A305" s="8" t="s">
        <v>5</v>
      </c>
      <c r="B305" s="10">
        <v>175</v>
      </c>
      <c r="C305" s="8"/>
      <c r="D305" s="8"/>
      <c r="E305" s="10">
        <f t="shared" si="40"/>
        <v>0</v>
      </c>
      <c r="F305" s="9">
        <f t="shared" si="39"/>
        <v>0</v>
      </c>
      <c r="G305" s="10"/>
    </row>
    <row r="306" spans="1:7" ht="9">
      <c r="A306" s="8" t="s">
        <v>6</v>
      </c>
      <c r="B306" s="10">
        <v>100</v>
      </c>
      <c r="C306" s="8"/>
      <c r="D306" s="8"/>
      <c r="E306" s="10">
        <f t="shared" si="40"/>
        <v>0</v>
      </c>
      <c r="F306" s="9">
        <f t="shared" si="39"/>
        <v>0</v>
      </c>
      <c r="G306" s="10"/>
    </row>
    <row r="307" spans="1:7" ht="9">
      <c r="A307" s="8" t="s">
        <v>7</v>
      </c>
      <c r="B307" s="10">
        <v>100</v>
      </c>
      <c r="C307" s="8"/>
      <c r="D307" s="8"/>
      <c r="E307" s="10">
        <f t="shared" si="40"/>
        <v>0</v>
      </c>
      <c r="F307" s="9">
        <f t="shared" si="39"/>
        <v>0</v>
      </c>
      <c r="G307" s="10"/>
    </row>
    <row r="308" spans="1:7" ht="9">
      <c r="A308" s="7" t="s">
        <v>101</v>
      </c>
      <c r="B308" s="10">
        <v>100</v>
      </c>
      <c r="C308" s="8"/>
      <c r="D308" s="8"/>
      <c r="E308" s="10">
        <f t="shared" si="40"/>
        <v>0</v>
      </c>
      <c r="F308" s="9">
        <f t="shared" si="39"/>
        <v>0</v>
      </c>
      <c r="G308" s="10"/>
    </row>
    <row r="309" spans="1:7" ht="9">
      <c r="A309" s="28" t="s">
        <v>305</v>
      </c>
      <c r="B309" s="11"/>
      <c r="C309" s="2"/>
      <c r="D309" s="2"/>
      <c r="E309" s="11"/>
      <c r="F309" s="11"/>
      <c r="G309" s="11"/>
    </row>
    <row r="310" spans="1:7" s="6" customFormat="1" ht="9">
      <c r="A310" s="29"/>
      <c r="B310" s="33" t="s">
        <v>76</v>
      </c>
      <c r="C310" s="5" t="s">
        <v>98</v>
      </c>
      <c r="D310" s="5" t="s">
        <v>99</v>
      </c>
      <c r="E310" s="33" t="s">
        <v>100</v>
      </c>
      <c r="F310" s="33" t="s">
        <v>103</v>
      </c>
      <c r="G310" s="33" t="s">
        <v>102</v>
      </c>
    </row>
    <row r="311" spans="1:7" ht="9">
      <c r="A311" s="7" t="s">
        <v>85</v>
      </c>
      <c r="B311" s="10">
        <v>10</v>
      </c>
      <c r="C311" s="8"/>
      <c r="D311" s="8"/>
      <c r="E311" s="10">
        <f aca="true" t="shared" si="41" ref="E311:E318">B311*C311*D311</f>
        <v>0</v>
      </c>
      <c r="F311" s="9">
        <f>IF(G311&gt;1,(E311-G311),E311)</f>
        <v>0</v>
      </c>
      <c r="G311" s="10"/>
    </row>
    <row r="312" spans="1:7" ht="9">
      <c r="A312" s="8" t="s">
        <v>69</v>
      </c>
      <c r="B312" s="10">
        <v>30</v>
      </c>
      <c r="C312" s="8"/>
      <c r="D312" s="8"/>
      <c r="E312" s="10">
        <f t="shared" si="41"/>
        <v>0</v>
      </c>
      <c r="F312" s="9">
        <f aca="true" t="shared" si="42" ref="F312:F318">IF(G312&gt;1,(E312-G312),E312)</f>
        <v>0</v>
      </c>
      <c r="G312" s="10"/>
    </row>
    <row r="313" spans="1:7" ht="9">
      <c r="A313" s="8" t="s">
        <v>70</v>
      </c>
      <c r="B313" s="10">
        <v>40</v>
      </c>
      <c r="C313" s="8"/>
      <c r="D313" s="8"/>
      <c r="E313" s="10">
        <f t="shared" si="41"/>
        <v>0</v>
      </c>
      <c r="F313" s="9">
        <f t="shared" si="42"/>
        <v>0</v>
      </c>
      <c r="G313" s="10"/>
    </row>
    <row r="314" spans="1:7" ht="9">
      <c r="A314" s="8" t="s">
        <v>71</v>
      </c>
      <c r="B314" s="10">
        <v>50</v>
      </c>
      <c r="C314" s="8"/>
      <c r="D314" s="8"/>
      <c r="E314" s="10">
        <f t="shared" si="41"/>
        <v>0</v>
      </c>
      <c r="F314" s="9">
        <f t="shared" si="42"/>
        <v>0</v>
      </c>
      <c r="G314" s="10"/>
    </row>
    <row r="315" spans="1:7" ht="9">
      <c r="A315" s="8" t="s">
        <v>72</v>
      </c>
      <c r="B315" s="10">
        <v>50</v>
      </c>
      <c r="C315" s="8"/>
      <c r="D315" s="8"/>
      <c r="E315" s="10">
        <f t="shared" si="41"/>
        <v>0</v>
      </c>
      <c r="F315" s="9">
        <f t="shared" si="42"/>
        <v>0</v>
      </c>
      <c r="G315" s="10"/>
    </row>
    <row r="316" spans="1:7" ht="9">
      <c r="A316" s="8" t="s">
        <v>73</v>
      </c>
      <c r="B316" s="10">
        <v>40</v>
      </c>
      <c r="C316" s="8"/>
      <c r="D316" s="8"/>
      <c r="E316" s="10">
        <f t="shared" si="41"/>
        <v>0</v>
      </c>
      <c r="F316" s="9">
        <f t="shared" si="42"/>
        <v>0</v>
      </c>
      <c r="G316" s="10"/>
    </row>
    <row r="317" spans="1:7" ht="9">
      <c r="A317" s="8" t="s">
        <v>74</v>
      </c>
      <c r="B317" s="10">
        <v>20</v>
      </c>
      <c r="C317" s="8"/>
      <c r="D317" s="8"/>
      <c r="E317" s="10">
        <f>B317*C317*D317</f>
        <v>0</v>
      </c>
      <c r="F317" s="9">
        <f>IF(G317&gt;1,(E317-G317),E317)</f>
        <v>0</v>
      </c>
      <c r="G317" s="10"/>
    </row>
    <row r="318" spans="1:7" ht="9">
      <c r="A318" s="12" t="s">
        <v>134</v>
      </c>
      <c r="B318" s="10">
        <v>50</v>
      </c>
      <c r="C318" s="8"/>
      <c r="D318" s="8"/>
      <c r="E318" s="10">
        <f t="shared" si="41"/>
        <v>0</v>
      </c>
      <c r="F318" s="9">
        <f t="shared" si="42"/>
        <v>0</v>
      </c>
      <c r="G318" s="10"/>
    </row>
    <row r="319" spans="1:7" ht="9">
      <c r="A319" s="12" t="s">
        <v>135</v>
      </c>
      <c r="B319" s="10">
        <v>10</v>
      </c>
      <c r="C319" s="8"/>
      <c r="D319" s="8"/>
      <c r="E319" s="10">
        <f>B319*C319*D319</f>
        <v>0</v>
      </c>
      <c r="F319" s="9">
        <f>IF(G319&gt;1,(E319-G319),E319)</f>
        <v>0</v>
      </c>
      <c r="G319" s="10"/>
    </row>
    <row r="320" spans="1:7" ht="9">
      <c r="A320" s="12" t="s">
        <v>136</v>
      </c>
      <c r="B320" s="10">
        <v>10</v>
      </c>
      <c r="C320" s="8"/>
      <c r="D320" s="8"/>
      <c r="E320" s="10">
        <f>B320*C320*D320</f>
        <v>0</v>
      </c>
      <c r="F320" s="9">
        <f>IF(G320&gt;1,(E320-G320),E320)</f>
        <v>0</v>
      </c>
      <c r="G320" s="10"/>
    </row>
    <row r="321" spans="1:7" ht="9">
      <c r="A321" s="12" t="s">
        <v>137</v>
      </c>
      <c r="B321" s="10">
        <v>10</v>
      </c>
      <c r="C321" s="8"/>
      <c r="D321" s="8"/>
      <c r="E321" s="10">
        <f>B321*C321*D321</f>
        <v>0</v>
      </c>
      <c r="F321" s="9">
        <f>IF(G321&gt;1,(E321-G321),E321)</f>
        <v>0</v>
      </c>
      <c r="G321" s="10"/>
    </row>
    <row r="322" spans="1:7" ht="9">
      <c r="A322" s="28" t="s">
        <v>306</v>
      </c>
      <c r="B322" s="11"/>
      <c r="C322" s="2"/>
      <c r="D322" s="2"/>
      <c r="E322" s="11"/>
      <c r="F322" s="11"/>
      <c r="G322" s="11"/>
    </row>
    <row r="323" spans="1:7" s="6" customFormat="1" ht="9">
      <c r="A323" s="29"/>
      <c r="B323" s="33" t="s">
        <v>76</v>
      </c>
      <c r="C323" s="5" t="s">
        <v>98</v>
      </c>
      <c r="D323" s="5" t="s">
        <v>99</v>
      </c>
      <c r="E323" s="33" t="s">
        <v>100</v>
      </c>
      <c r="F323" s="33" t="s">
        <v>103</v>
      </c>
      <c r="G323" s="33" t="s">
        <v>102</v>
      </c>
    </row>
    <row r="324" spans="1:7" ht="9">
      <c r="A324" s="8" t="s">
        <v>8</v>
      </c>
      <c r="B324" s="10">
        <v>5</v>
      </c>
      <c r="C324" s="8"/>
      <c r="D324" s="8"/>
      <c r="E324" s="10">
        <f aca="true" t="shared" si="43" ref="E324:E330">B324*C324*D324</f>
        <v>0</v>
      </c>
      <c r="F324" s="9">
        <f aca="true" t="shared" si="44" ref="F324:F330">IF(G324&gt;1,(E324-G324),E324)</f>
        <v>0</v>
      </c>
      <c r="G324" s="10"/>
    </row>
    <row r="325" spans="1:7" ht="9">
      <c r="A325" s="8" t="s">
        <v>9</v>
      </c>
      <c r="B325" s="10">
        <v>10</v>
      </c>
      <c r="C325" s="8"/>
      <c r="D325" s="8"/>
      <c r="E325" s="10">
        <f t="shared" si="43"/>
        <v>0</v>
      </c>
      <c r="F325" s="9">
        <f t="shared" si="44"/>
        <v>0</v>
      </c>
      <c r="G325" s="10"/>
    </row>
    <row r="326" spans="1:7" ht="9">
      <c r="A326" s="8" t="s">
        <v>10</v>
      </c>
      <c r="B326" s="10">
        <v>10</v>
      </c>
      <c r="C326" s="8"/>
      <c r="D326" s="8"/>
      <c r="E326" s="10">
        <f t="shared" si="43"/>
        <v>0</v>
      </c>
      <c r="F326" s="9">
        <f t="shared" si="44"/>
        <v>0</v>
      </c>
      <c r="G326" s="10"/>
    </row>
    <row r="327" spans="1:7" ht="9">
      <c r="A327" s="8" t="s">
        <v>11</v>
      </c>
      <c r="B327" s="10">
        <v>20</v>
      </c>
      <c r="C327" s="8"/>
      <c r="D327" s="8"/>
      <c r="E327" s="10">
        <f t="shared" si="43"/>
        <v>0</v>
      </c>
      <c r="F327" s="9">
        <f t="shared" si="44"/>
        <v>0</v>
      </c>
      <c r="G327" s="10"/>
    </row>
    <row r="328" spans="1:7" ht="9">
      <c r="A328" s="8" t="s">
        <v>12</v>
      </c>
      <c r="B328" s="10">
        <v>35</v>
      </c>
      <c r="C328" s="8"/>
      <c r="D328" s="8"/>
      <c r="E328" s="10">
        <f t="shared" si="43"/>
        <v>0</v>
      </c>
      <c r="F328" s="9">
        <f t="shared" si="44"/>
        <v>0</v>
      </c>
      <c r="G328" s="10"/>
    </row>
    <row r="329" spans="1:7" ht="9">
      <c r="A329" s="7" t="s">
        <v>80</v>
      </c>
      <c r="B329" s="10">
        <v>35</v>
      </c>
      <c r="C329" s="8"/>
      <c r="D329" s="8"/>
      <c r="E329" s="10">
        <f t="shared" si="43"/>
        <v>0</v>
      </c>
      <c r="F329" s="9">
        <f t="shared" si="44"/>
        <v>0</v>
      </c>
      <c r="G329" s="10"/>
    </row>
    <row r="330" spans="1:7" ht="9">
      <c r="A330" s="8" t="s">
        <v>13</v>
      </c>
      <c r="B330" s="10">
        <v>35</v>
      </c>
      <c r="C330" s="8"/>
      <c r="D330" s="8"/>
      <c r="E330" s="10">
        <f t="shared" si="43"/>
        <v>0</v>
      </c>
      <c r="F330" s="9">
        <f t="shared" si="44"/>
        <v>0</v>
      </c>
      <c r="G330" s="10"/>
    </row>
    <row r="331" spans="1:7" ht="9">
      <c r="A331" s="28" t="s">
        <v>307</v>
      </c>
      <c r="B331" s="11"/>
      <c r="C331" s="2"/>
      <c r="D331" s="2"/>
      <c r="E331" s="11"/>
      <c r="F331" s="11"/>
      <c r="G331" s="11"/>
    </row>
    <row r="332" spans="1:7" s="6" customFormat="1" ht="9">
      <c r="A332" s="29"/>
      <c r="B332" s="33" t="s">
        <v>76</v>
      </c>
      <c r="C332" s="5" t="s">
        <v>98</v>
      </c>
      <c r="D332" s="5" t="s">
        <v>99</v>
      </c>
      <c r="E332" s="33" t="s">
        <v>100</v>
      </c>
      <c r="F332" s="33" t="s">
        <v>103</v>
      </c>
      <c r="G332" s="33" t="s">
        <v>102</v>
      </c>
    </row>
    <row r="333" spans="1:7" ht="9">
      <c r="A333" s="8" t="s">
        <v>32</v>
      </c>
      <c r="B333" s="10">
        <v>40</v>
      </c>
      <c r="C333" s="8"/>
      <c r="D333" s="8"/>
      <c r="E333" s="10">
        <f>B333*C333*D333</f>
        <v>0</v>
      </c>
      <c r="F333" s="9">
        <f>IF(G333&gt;1,(E333-G333),E333)</f>
        <v>0</v>
      </c>
      <c r="G333" s="10"/>
    </row>
    <row r="334" spans="1:7" ht="9">
      <c r="A334" s="8" t="s">
        <v>82</v>
      </c>
      <c r="B334" s="10">
        <v>35</v>
      </c>
      <c r="C334" s="8"/>
      <c r="D334" s="8"/>
      <c r="E334" s="10">
        <f>B334*C334*D334</f>
        <v>0</v>
      </c>
      <c r="F334" s="9">
        <f>IF(G334&gt;1,(E334-G334),E334)</f>
        <v>0</v>
      </c>
      <c r="G334" s="10"/>
    </row>
    <row r="335" spans="1:7" ht="9">
      <c r="A335" s="8" t="s">
        <v>81</v>
      </c>
      <c r="B335" s="10">
        <v>35</v>
      </c>
      <c r="C335" s="8"/>
      <c r="D335" s="8"/>
      <c r="E335" s="10">
        <f>B335*C335*D335</f>
        <v>0</v>
      </c>
      <c r="F335" s="9">
        <f>IF(G335&gt;1,(E335-G335),E335)</f>
        <v>0</v>
      </c>
      <c r="G335" s="10"/>
    </row>
    <row r="336" spans="1:7" ht="9">
      <c r="A336" s="8" t="s">
        <v>33</v>
      </c>
      <c r="B336" s="10">
        <v>20</v>
      </c>
      <c r="C336" s="8"/>
      <c r="D336" s="8"/>
      <c r="E336" s="10">
        <f>B336*C336*D336</f>
        <v>0</v>
      </c>
      <c r="F336" s="9">
        <f>IF(G336&gt;1,(E336-G336),E336)</f>
        <v>0</v>
      </c>
      <c r="G336" s="10"/>
    </row>
    <row r="337" spans="1:7" ht="9">
      <c r="A337" s="28" t="s">
        <v>308</v>
      </c>
      <c r="B337" s="11"/>
      <c r="C337" s="2"/>
      <c r="D337" s="2"/>
      <c r="E337" s="11"/>
      <c r="F337" s="11"/>
      <c r="G337" s="11"/>
    </row>
    <row r="338" spans="1:7" s="6" customFormat="1" ht="9">
      <c r="A338" s="29"/>
      <c r="B338" s="33" t="s">
        <v>76</v>
      </c>
      <c r="C338" s="5" t="s">
        <v>98</v>
      </c>
      <c r="D338" s="5" t="s">
        <v>99</v>
      </c>
      <c r="E338" s="33" t="s">
        <v>100</v>
      </c>
      <c r="F338" s="33" t="s">
        <v>103</v>
      </c>
      <c r="G338" s="33" t="s">
        <v>102</v>
      </c>
    </row>
    <row r="339" spans="1:7" ht="9">
      <c r="A339" s="7" t="s">
        <v>83</v>
      </c>
      <c r="B339" s="10">
        <v>40</v>
      </c>
      <c r="C339" s="8"/>
      <c r="D339" s="8"/>
      <c r="E339" s="10">
        <f aca="true" t="shared" si="45" ref="E339:E347">B339*C339*D339</f>
        <v>0</v>
      </c>
      <c r="F339" s="9">
        <f aca="true" t="shared" si="46" ref="F339:F347">IF(G339&gt;1,(E339-G339),E339)</f>
        <v>0</v>
      </c>
      <c r="G339" s="10"/>
    </row>
    <row r="340" spans="1:7" ht="9">
      <c r="A340" s="7" t="s">
        <v>78</v>
      </c>
      <c r="B340" s="10">
        <v>5</v>
      </c>
      <c r="C340" s="8"/>
      <c r="D340" s="8"/>
      <c r="E340" s="10">
        <f t="shared" si="45"/>
        <v>0</v>
      </c>
      <c r="F340" s="9">
        <f t="shared" si="46"/>
        <v>0</v>
      </c>
      <c r="G340" s="10"/>
    </row>
    <row r="341" spans="1:7" ht="9">
      <c r="A341" s="7" t="s">
        <v>77</v>
      </c>
      <c r="B341" s="10">
        <v>60</v>
      </c>
      <c r="C341" s="8"/>
      <c r="D341" s="8"/>
      <c r="E341" s="10">
        <f t="shared" si="45"/>
        <v>0</v>
      </c>
      <c r="F341" s="9">
        <f t="shared" si="46"/>
        <v>0</v>
      </c>
      <c r="G341" s="10"/>
    </row>
    <row r="342" spans="1:7" ht="9">
      <c r="A342" s="7" t="s">
        <v>79</v>
      </c>
      <c r="B342" s="10">
        <v>5</v>
      </c>
      <c r="C342" s="8"/>
      <c r="D342" s="8"/>
      <c r="E342" s="10">
        <f t="shared" si="45"/>
        <v>0</v>
      </c>
      <c r="F342" s="9">
        <f t="shared" si="46"/>
        <v>0</v>
      </c>
      <c r="G342" s="10"/>
    </row>
    <row r="343" spans="1:7" ht="9">
      <c r="A343" s="8" t="s">
        <v>47</v>
      </c>
      <c r="B343" s="10">
        <v>60</v>
      </c>
      <c r="C343" s="8"/>
      <c r="D343" s="8"/>
      <c r="E343" s="10">
        <f t="shared" si="45"/>
        <v>0</v>
      </c>
      <c r="F343" s="9">
        <f t="shared" si="46"/>
        <v>0</v>
      </c>
      <c r="G343" s="10"/>
    </row>
    <row r="344" spans="1:7" ht="9">
      <c r="A344" s="8" t="s">
        <v>48</v>
      </c>
      <c r="B344" s="10">
        <v>30</v>
      </c>
      <c r="C344" s="8"/>
      <c r="D344" s="8"/>
      <c r="E344" s="10">
        <f t="shared" si="45"/>
        <v>0</v>
      </c>
      <c r="F344" s="9">
        <f t="shared" si="46"/>
        <v>0</v>
      </c>
      <c r="G344" s="10"/>
    </row>
    <row r="345" spans="1:7" ht="9">
      <c r="A345" s="8" t="s">
        <v>49</v>
      </c>
      <c r="B345" s="10">
        <v>30</v>
      </c>
      <c r="C345" s="8"/>
      <c r="D345" s="8"/>
      <c r="E345" s="10">
        <f t="shared" si="45"/>
        <v>0</v>
      </c>
      <c r="F345" s="9">
        <f t="shared" si="46"/>
        <v>0</v>
      </c>
      <c r="G345" s="10"/>
    </row>
    <row r="346" spans="1:7" ht="9">
      <c r="A346" s="8" t="s">
        <v>50</v>
      </c>
      <c r="B346" s="10">
        <v>75</v>
      </c>
      <c r="C346" s="8"/>
      <c r="D346" s="8"/>
      <c r="E346" s="10">
        <f t="shared" si="45"/>
        <v>0</v>
      </c>
      <c r="F346" s="9">
        <f t="shared" si="46"/>
        <v>0</v>
      </c>
      <c r="G346" s="10"/>
    </row>
    <row r="347" spans="1:7" ht="9">
      <c r="A347" s="8" t="s">
        <v>51</v>
      </c>
      <c r="B347" s="10">
        <v>120</v>
      </c>
      <c r="C347" s="8"/>
      <c r="D347" s="8"/>
      <c r="E347" s="10">
        <f t="shared" si="45"/>
        <v>0</v>
      </c>
      <c r="F347" s="9">
        <f t="shared" si="46"/>
        <v>0</v>
      </c>
      <c r="G347" s="10"/>
    </row>
    <row r="348" spans="1:7" ht="9">
      <c r="A348" s="28" t="s">
        <v>309</v>
      </c>
      <c r="B348" s="11"/>
      <c r="C348" s="2"/>
      <c r="D348" s="2"/>
      <c r="E348" s="11"/>
      <c r="F348" s="11"/>
      <c r="G348" s="11"/>
    </row>
    <row r="349" spans="1:7" s="6" customFormat="1" ht="9">
      <c r="A349" s="29"/>
      <c r="B349" s="33" t="s">
        <v>76</v>
      </c>
      <c r="C349" s="5" t="s">
        <v>98</v>
      </c>
      <c r="D349" s="5" t="s">
        <v>99</v>
      </c>
      <c r="E349" s="33" t="s">
        <v>100</v>
      </c>
      <c r="F349" s="33" t="s">
        <v>103</v>
      </c>
      <c r="G349" s="33" t="s">
        <v>102</v>
      </c>
    </row>
    <row r="350" spans="1:7" ht="9">
      <c r="A350" s="13" t="s">
        <v>52</v>
      </c>
      <c r="B350" s="10">
        <v>50</v>
      </c>
      <c r="C350" s="8"/>
      <c r="D350" s="8"/>
      <c r="E350" s="10">
        <f>B350*C350*D350</f>
        <v>0</v>
      </c>
      <c r="F350" s="9">
        <f>IF(G350&gt;1,(E350-G350),E350)</f>
        <v>0</v>
      </c>
      <c r="G350" s="10"/>
    </row>
    <row r="351" spans="1:7" ht="9">
      <c r="A351" s="8" t="s">
        <v>53</v>
      </c>
      <c r="B351" s="10">
        <v>85</v>
      </c>
      <c r="C351" s="8"/>
      <c r="D351" s="8"/>
      <c r="E351" s="10">
        <f>B351*C351*D351</f>
        <v>0</v>
      </c>
      <c r="F351" s="9">
        <f>IF(G351&gt;1,(E351-G351),E351)</f>
        <v>0</v>
      </c>
      <c r="G351" s="10"/>
    </row>
    <row r="352" spans="1:7" ht="9">
      <c r="A352" s="28" t="s">
        <v>310</v>
      </c>
      <c r="B352" s="11"/>
      <c r="C352" s="2"/>
      <c r="D352" s="2"/>
      <c r="E352" s="11"/>
      <c r="F352" s="11"/>
      <c r="G352" s="11"/>
    </row>
    <row r="353" spans="1:7" s="6" customFormat="1" ht="9">
      <c r="A353" s="29"/>
      <c r="B353" s="33" t="s">
        <v>76</v>
      </c>
      <c r="C353" s="5" t="s">
        <v>98</v>
      </c>
      <c r="D353" s="5" t="s">
        <v>99</v>
      </c>
      <c r="E353" s="33" t="s">
        <v>100</v>
      </c>
      <c r="F353" s="33" t="s">
        <v>103</v>
      </c>
      <c r="G353" s="33" t="s">
        <v>102</v>
      </c>
    </row>
    <row r="354" spans="1:7" ht="9">
      <c r="A354" s="7" t="s">
        <v>54</v>
      </c>
      <c r="B354" s="10">
        <v>40</v>
      </c>
      <c r="C354" s="8"/>
      <c r="D354" s="8"/>
      <c r="E354" s="10">
        <f>B354*C354*D354</f>
        <v>0</v>
      </c>
      <c r="F354" s="9">
        <f>IF(G354&gt;1,(E354-G354),E354)</f>
        <v>0</v>
      </c>
      <c r="G354" s="10"/>
    </row>
    <row r="355" spans="1:7" ht="9">
      <c r="A355" s="8" t="s">
        <v>55</v>
      </c>
      <c r="B355" s="10">
        <v>30</v>
      </c>
      <c r="C355" s="8"/>
      <c r="D355" s="8"/>
      <c r="E355" s="10">
        <f>B355*C355*D355</f>
        <v>0</v>
      </c>
      <c r="F355" s="9">
        <f>IF(G355&gt;1,(E355-G355),E355)</f>
        <v>0</v>
      </c>
      <c r="G355" s="10"/>
    </row>
    <row r="356" spans="1:7" ht="9">
      <c r="A356" s="8" t="s">
        <v>56</v>
      </c>
      <c r="B356" s="10">
        <v>30</v>
      </c>
      <c r="C356" s="8"/>
      <c r="D356" s="8"/>
      <c r="E356" s="10">
        <f>B356*C356*D356</f>
        <v>0</v>
      </c>
      <c r="F356" s="9">
        <f>IF(G356&gt;1,(E356-G356),E356)</f>
        <v>0</v>
      </c>
      <c r="G356" s="10"/>
    </row>
    <row r="357" spans="1:7" ht="9">
      <c r="A357" s="8" t="s">
        <v>57</v>
      </c>
      <c r="B357" s="10">
        <v>30</v>
      </c>
      <c r="C357" s="8"/>
      <c r="D357" s="8"/>
      <c r="E357" s="10">
        <f>B357*C357*D357</f>
        <v>0</v>
      </c>
      <c r="F357" s="9">
        <f>IF(G357&gt;1,(E357-G357),E357)</f>
        <v>0</v>
      </c>
      <c r="G357" s="10"/>
    </row>
    <row r="358" spans="1:7" ht="9">
      <c r="A358" s="8" t="s">
        <v>58</v>
      </c>
      <c r="B358" s="10">
        <v>60</v>
      </c>
      <c r="C358" s="8"/>
      <c r="D358" s="8"/>
      <c r="E358" s="10">
        <f>B358*C358*D358</f>
        <v>0</v>
      </c>
      <c r="F358" s="9">
        <f>IF(G358&gt;1,(E358-G358),E358)</f>
        <v>0</v>
      </c>
      <c r="G358" s="10"/>
    </row>
    <row r="359" spans="1:7" ht="9">
      <c r="A359" s="28" t="s">
        <v>311</v>
      </c>
      <c r="B359" s="11"/>
      <c r="C359" s="2"/>
      <c r="D359" s="2"/>
      <c r="E359" s="11"/>
      <c r="F359" s="11"/>
      <c r="G359" s="11"/>
    </row>
    <row r="360" spans="1:7" s="6" customFormat="1" ht="9">
      <c r="A360" s="29"/>
      <c r="B360" s="33" t="s">
        <v>76</v>
      </c>
      <c r="C360" s="5" t="s">
        <v>98</v>
      </c>
      <c r="D360" s="5" t="s">
        <v>99</v>
      </c>
      <c r="E360" s="33" t="s">
        <v>100</v>
      </c>
      <c r="F360" s="33" t="s">
        <v>103</v>
      </c>
      <c r="G360" s="33" t="s">
        <v>102</v>
      </c>
    </row>
    <row r="361" spans="1:7" ht="9">
      <c r="A361" s="8" t="s">
        <v>59</v>
      </c>
      <c r="B361" s="10">
        <v>50</v>
      </c>
      <c r="C361" s="8"/>
      <c r="D361" s="8"/>
      <c r="E361" s="10">
        <f>B361*C361*D361</f>
        <v>0</v>
      </c>
      <c r="F361" s="9">
        <f>IF(G361&gt;1,(E361-G361),E361)</f>
        <v>0</v>
      </c>
      <c r="G361" s="10"/>
    </row>
    <row r="362" spans="1:7" ht="9">
      <c r="A362" s="7" t="s">
        <v>60</v>
      </c>
      <c r="B362" s="10">
        <v>75</v>
      </c>
      <c r="C362" s="8"/>
      <c r="D362" s="8"/>
      <c r="E362" s="10">
        <f>B362*C362*D362</f>
        <v>0</v>
      </c>
      <c r="F362" s="9">
        <f>IF(G362&gt;1,(E362-G362),E362)</f>
        <v>0</v>
      </c>
      <c r="G362" s="10"/>
    </row>
    <row r="363" spans="1:7" ht="9">
      <c r="A363" s="8" t="s">
        <v>61</v>
      </c>
      <c r="B363" s="10">
        <v>120</v>
      </c>
      <c r="C363" s="8"/>
      <c r="D363" s="8"/>
      <c r="E363" s="10">
        <f>B363*C363*D363</f>
        <v>0</v>
      </c>
      <c r="F363" s="9">
        <f>IF(G363&gt;1,(E363-G363),E363)</f>
        <v>0</v>
      </c>
      <c r="G363" s="10"/>
    </row>
    <row r="364" spans="1:7" ht="9">
      <c r="A364" s="8" t="s">
        <v>62</v>
      </c>
      <c r="B364" s="10">
        <v>120</v>
      </c>
      <c r="C364" s="8"/>
      <c r="D364" s="8"/>
      <c r="E364" s="10">
        <f>B364*C364*D364</f>
        <v>0</v>
      </c>
      <c r="F364" s="9">
        <f>IF(G364&gt;1,(E364-G364),E364)</f>
        <v>0</v>
      </c>
      <c r="G364" s="10"/>
    </row>
    <row r="365" spans="1:7" ht="9">
      <c r="A365" s="8" t="s">
        <v>63</v>
      </c>
      <c r="B365" s="10">
        <v>85</v>
      </c>
      <c r="C365" s="8"/>
      <c r="D365" s="8"/>
      <c r="E365" s="10">
        <f>B365*C365*D365</f>
        <v>0</v>
      </c>
      <c r="F365" s="9">
        <f>IF(G365&gt;1,(E365-G365),E365)</f>
        <v>0</v>
      </c>
      <c r="G365" s="10"/>
    </row>
    <row r="366" spans="1:7" ht="9">
      <c r="A366" s="28" t="s">
        <v>312</v>
      </c>
      <c r="B366" s="11"/>
      <c r="C366" s="2"/>
      <c r="D366" s="2"/>
      <c r="E366" s="11"/>
      <c r="F366" s="11"/>
      <c r="G366" s="11"/>
    </row>
    <row r="367" spans="1:7" s="6" customFormat="1" ht="9">
      <c r="A367" s="29"/>
      <c r="B367" s="33" t="s">
        <v>76</v>
      </c>
      <c r="C367" s="5" t="s">
        <v>98</v>
      </c>
      <c r="D367" s="5" t="s">
        <v>99</v>
      </c>
      <c r="E367" s="33" t="s">
        <v>100</v>
      </c>
      <c r="F367" s="33" t="s">
        <v>103</v>
      </c>
      <c r="G367" s="33" t="s">
        <v>102</v>
      </c>
    </row>
    <row r="368" spans="1:7" ht="9">
      <c r="A368" s="8" t="s">
        <v>64</v>
      </c>
      <c r="B368" s="10">
        <v>20</v>
      </c>
      <c r="C368" s="8"/>
      <c r="D368" s="8"/>
      <c r="E368" s="10">
        <f aca="true" t="shared" si="47" ref="E368:E375">B368*C368*D368</f>
        <v>0</v>
      </c>
      <c r="F368" s="9">
        <f aca="true" t="shared" si="48" ref="F368:F375">IF(G368&gt;1,(E368-G368),E368)</f>
        <v>0</v>
      </c>
      <c r="G368" s="10"/>
    </row>
    <row r="369" spans="1:7" ht="9">
      <c r="A369" s="8" t="s">
        <v>65</v>
      </c>
      <c r="B369" s="10">
        <v>20</v>
      </c>
      <c r="C369" s="8"/>
      <c r="D369" s="8"/>
      <c r="E369" s="10">
        <f t="shared" si="47"/>
        <v>0</v>
      </c>
      <c r="F369" s="9">
        <f t="shared" si="48"/>
        <v>0</v>
      </c>
      <c r="G369" s="10"/>
    </row>
    <row r="370" spans="1:7" ht="9">
      <c r="A370" s="14" t="s">
        <v>66</v>
      </c>
      <c r="B370" s="10">
        <v>40</v>
      </c>
      <c r="C370" s="8"/>
      <c r="D370" s="8"/>
      <c r="E370" s="10">
        <f t="shared" si="47"/>
        <v>0</v>
      </c>
      <c r="F370" s="9">
        <f t="shared" si="48"/>
        <v>0</v>
      </c>
      <c r="G370" s="10"/>
    </row>
    <row r="371" spans="1:7" ht="9">
      <c r="A371" s="15" t="s">
        <v>138</v>
      </c>
      <c r="B371" s="10">
        <v>20</v>
      </c>
      <c r="C371" s="8"/>
      <c r="D371" s="8"/>
      <c r="E371" s="10">
        <f t="shared" si="47"/>
        <v>0</v>
      </c>
      <c r="F371" s="9">
        <f t="shared" si="48"/>
        <v>0</v>
      </c>
      <c r="G371" s="10"/>
    </row>
    <row r="372" spans="1:7" ht="9">
      <c r="A372" s="15" t="s">
        <v>139</v>
      </c>
      <c r="B372" s="10">
        <v>15</v>
      </c>
      <c r="C372" s="8"/>
      <c r="D372" s="8"/>
      <c r="E372" s="10">
        <f t="shared" si="47"/>
        <v>0</v>
      </c>
      <c r="F372" s="9">
        <f t="shared" si="48"/>
        <v>0</v>
      </c>
      <c r="G372" s="10"/>
    </row>
    <row r="373" spans="1:7" ht="9">
      <c r="A373" s="15" t="s">
        <v>67</v>
      </c>
      <c r="B373" s="10">
        <v>40</v>
      </c>
      <c r="C373" s="8"/>
      <c r="D373" s="8"/>
      <c r="E373" s="10">
        <f t="shared" si="47"/>
        <v>0</v>
      </c>
      <c r="F373" s="9">
        <f t="shared" si="48"/>
        <v>0</v>
      </c>
      <c r="G373" s="10"/>
    </row>
    <row r="374" spans="1:7" ht="9">
      <c r="A374" s="15" t="s">
        <v>68</v>
      </c>
      <c r="B374" s="10">
        <v>80</v>
      </c>
      <c r="C374" s="8"/>
      <c r="D374" s="8"/>
      <c r="E374" s="10">
        <f t="shared" si="47"/>
        <v>0</v>
      </c>
      <c r="F374" s="9">
        <f t="shared" si="48"/>
        <v>0</v>
      </c>
      <c r="G374" s="10"/>
    </row>
    <row r="375" spans="1:7" ht="9">
      <c r="A375" s="15" t="s">
        <v>84</v>
      </c>
      <c r="B375" s="10">
        <v>100</v>
      </c>
      <c r="C375" s="8"/>
      <c r="D375" s="8"/>
      <c r="E375" s="10">
        <f t="shared" si="47"/>
        <v>0</v>
      </c>
      <c r="F375" s="9">
        <f t="shared" si="48"/>
        <v>0</v>
      </c>
      <c r="G375" s="10"/>
    </row>
    <row r="376" spans="1:7" ht="9">
      <c r="A376" s="28" t="s">
        <v>313</v>
      </c>
      <c r="B376" s="11"/>
      <c r="C376" s="2"/>
      <c r="D376" s="2"/>
      <c r="E376" s="11"/>
      <c r="F376" s="11"/>
      <c r="G376" s="11"/>
    </row>
    <row r="377" spans="1:7" s="6" customFormat="1" ht="9">
      <c r="A377" s="29"/>
      <c r="B377" s="33" t="s">
        <v>76</v>
      </c>
      <c r="C377" s="5" t="s">
        <v>99</v>
      </c>
      <c r="D377" s="5"/>
      <c r="E377" s="33" t="s">
        <v>100</v>
      </c>
      <c r="F377" s="33" t="s">
        <v>103</v>
      </c>
      <c r="G377" s="33" t="s">
        <v>102</v>
      </c>
    </row>
    <row r="378" spans="1:7" ht="9">
      <c r="A378" s="16" t="s">
        <v>86</v>
      </c>
      <c r="B378" s="11"/>
      <c r="C378" s="2"/>
      <c r="D378" s="2"/>
      <c r="E378" s="11"/>
      <c r="F378" s="11"/>
      <c r="G378" s="11"/>
    </row>
    <row r="379" spans="1:7" ht="9">
      <c r="A379" s="17" t="s">
        <v>88</v>
      </c>
      <c r="B379" s="10">
        <v>8</v>
      </c>
      <c r="C379" s="8"/>
      <c r="D379" s="2"/>
      <c r="E379" s="10">
        <f>B379*C379</f>
        <v>0</v>
      </c>
      <c r="F379" s="9">
        <f>IF(G379&gt;1,(E379-G379),E379)</f>
        <v>0</v>
      </c>
      <c r="G379" s="10"/>
    </row>
    <row r="380" spans="1:7" ht="9">
      <c r="A380" s="18" t="s">
        <v>87</v>
      </c>
      <c r="B380" s="10">
        <v>6</v>
      </c>
      <c r="C380" s="8"/>
      <c r="D380" s="2"/>
      <c r="E380" s="10">
        <f>B380*C380</f>
        <v>0</v>
      </c>
      <c r="F380" s="9">
        <f>IF(G380&gt;1,(E380-G380),E380)</f>
        <v>0</v>
      </c>
      <c r="G380" s="10"/>
    </row>
    <row r="381" spans="1:7" ht="9">
      <c r="A381" s="19" t="s">
        <v>92</v>
      </c>
      <c r="B381" s="10">
        <v>4</v>
      </c>
      <c r="C381" s="8"/>
      <c r="D381" s="2"/>
      <c r="E381" s="10">
        <f>B381*C381</f>
        <v>0</v>
      </c>
      <c r="F381" s="9">
        <f>IF(G381&gt;1,(E381-G381),E381)</f>
        <v>0</v>
      </c>
      <c r="G381" s="10"/>
    </row>
    <row r="382" spans="1:7" ht="9">
      <c r="A382" s="2"/>
      <c r="B382" s="11"/>
      <c r="C382" s="2"/>
      <c r="D382" s="2"/>
      <c r="E382" s="11"/>
      <c r="F382" s="20"/>
      <c r="G382" s="11"/>
    </row>
    <row r="383" spans="1:7" ht="9">
      <c r="A383" s="21" t="s">
        <v>89</v>
      </c>
      <c r="B383" s="11"/>
      <c r="C383" s="2"/>
      <c r="D383" s="2"/>
      <c r="E383" s="11"/>
      <c r="F383" s="20"/>
      <c r="G383" s="11"/>
    </row>
    <row r="384" spans="1:7" ht="9">
      <c r="A384" s="19" t="s">
        <v>90</v>
      </c>
      <c r="B384" s="10">
        <v>9</v>
      </c>
      <c r="C384" s="8"/>
      <c r="D384" s="2"/>
      <c r="E384" s="10">
        <f>B384*C384</f>
        <v>0</v>
      </c>
      <c r="F384" s="9">
        <f>IF(G384&gt;1,(E384-G384),E384)</f>
        <v>0</v>
      </c>
      <c r="G384" s="10"/>
    </row>
    <row r="385" spans="1:7" ht="9">
      <c r="A385" s="19" t="s">
        <v>93</v>
      </c>
      <c r="B385" s="10">
        <v>4</v>
      </c>
      <c r="C385" s="8"/>
      <c r="D385" s="2"/>
      <c r="E385" s="10">
        <f>B385*C385</f>
        <v>0</v>
      </c>
      <c r="F385" s="9">
        <f>IF(G385&gt;1,(E385-G385),E385)</f>
        <v>0</v>
      </c>
      <c r="G385" s="10"/>
    </row>
    <row r="386" spans="1:7" ht="9">
      <c r="A386" s="18" t="s">
        <v>91</v>
      </c>
      <c r="B386" s="10">
        <v>3</v>
      </c>
      <c r="C386" s="8"/>
      <c r="D386" s="2"/>
      <c r="E386" s="10">
        <f>B386*C386</f>
        <v>0</v>
      </c>
      <c r="F386" s="9">
        <f>IF(G386&gt;1,(E386-G386),E386)</f>
        <v>0</v>
      </c>
      <c r="G386" s="10"/>
    </row>
    <row r="387" spans="1:7" ht="9">
      <c r="A387" s="2"/>
      <c r="B387" s="11"/>
      <c r="C387" s="2"/>
      <c r="D387" s="2"/>
      <c r="E387" s="11"/>
      <c r="F387" s="20"/>
      <c r="G387" s="11"/>
    </row>
    <row r="388" spans="1:7" ht="9">
      <c r="A388" s="16" t="s">
        <v>94</v>
      </c>
      <c r="B388" s="11"/>
      <c r="C388" s="2"/>
      <c r="D388" s="2"/>
      <c r="E388" s="11"/>
      <c r="F388" s="20"/>
      <c r="G388" s="11"/>
    </row>
    <row r="389" spans="1:7" ht="9">
      <c r="A389" s="18" t="s">
        <v>95</v>
      </c>
      <c r="B389" s="10">
        <v>9</v>
      </c>
      <c r="C389" s="8"/>
      <c r="D389" s="2"/>
      <c r="E389" s="10">
        <f>B389*C389</f>
        <v>0</v>
      </c>
      <c r="F389" s="9">
        <f>IF(G389&gt;1,(E389-G389),E389)</f>
        <v>0</v>
      </c>
      <c r="G389" s="10"/>
    </row>
    <row r="390" spans="1:7" ht="9">
      <c r="A390" s="18" t="s">
        <v>97</v>
      </c>
      <c r="B390" s="10">
        <v>5</v>
      </c>
      <c r="C390" s="8"/>
      <c r="D390" s="2"/>
      <c r="E390" s="10">
        <f>B390*C390</f>
        <v>0</v>
      </c>
      <c r="F390" s="9">
        <f>IF(G390&gt;1,(E390-G390),E390)</f>
        <v>0</v>
      </c>
      <c r="G390" s="10"/>
    </row>
    <row r="391" spans="1:7" ht="9">
      <c r="A391" s="19" t="s">
        <v>96</v>
      </c>
      <c r="B391" s="10">
        <v>4</v>
      </c>
      <c r="C391" s="8"/>
      <c r="D391" s="2"/>
      <c r="E391" s="10">
        <f>B391*C391*D391</f>
        <v>0</v>
      </c>
      <c r="F391" s="9">
        <f>IF(G391&gt;1,(E391-G391),E391)</f>
        <v>0</v>
      </c>
      <c r="G391" s="10"/>
    </row>
    <row r="392" spans="1:7" ht="9">
      <c r="A392" s="2"/>
      <c r="B392" s="11"/>
      <c r="C392" s="2"/>
      <c r="D392" s="2"/>
      <c r="E392" s="11"/>
      <c r="F392" s="11"/>
      <c r="G392" s="11"/>
    </row>
    <row r="393" spans="1:7" ht="9">
      <c r="A393" s="2"/>
      <c r="B393" s="11"/>
      <c r="C393" s="245" t="s">
        <v>166</v>
      </c>
      <c r="D393" s="245"/>
      <c r="E393" s="30">
        <f>SUM(E300:E391)</f>
        <v>0</v>
      </c>
      <c r="F393" s="30">
        <f>SUM(F300:F391)</f>
        <v>0</v>
      </c>
      <c r="G393" s="31">
        <f>SUM(G300:G391)</f>
        <v>0</v>
      </c>
    </row>
    <row r="394" spans="1:7" ht="11.25">
      <c r="A394" s="27" t="s">
        <v>314</v>
      </c>
      <c r="B394" s="32"/>
      <c r="C394" s="26"/>
      <c r="D394" s="26"/>
      <c r="E394" s="32"/>
      <c r="F394" s="32"/>
      <c r="G394" s="32"/>
    </row>
    <row r="395" spans="1:7" ht="9">
      <c r="A395" s="28" t="s">
        <v>315</v>
      </c>
      <c r="B395" s="11"/>
      <c r="C395" s="2"/>
      <c r="D395" s="2"/>
      <c r="E395" s="11"/>
      <c r="F395" s="11"/>
      <c r="G395" s="11"/>
    </row>
    <row r="396" spans="1:7" s="6" customFormat="1" ht="9">
      <c r="A396" s="29"/>
      <c r="B396" s="33" t="s">
        <v>76</v>
      </c>
      <c r="C396" s="5" t="s">
        <v>98</v>
      </c>
      <c r="D396" s="5" t="s">
        <v>99</v>
      </c>
      <c r="E396" s="33" t="s">
        <v>100</v>
      </c>
      <c r="F396" s="33" t="s">
        <v>103</v>
      </c>
      <c r="G396" s="33" t="s">
        <v>102</v>
      </c>
    </row>
    <row r="397" spans="1:7" ht="9">
      <c r="A397" s="7" t="s">
        <v>34</v>
      </c>
      <c r="B397" s="10">
        <v>35</v>
      </c>
      <c r="C397" s="8"/>
      <c r="D397" s="8"/>
      <c r="E397" s="10">
        <f aca="true" t="shared" si="49" ref="E397:E405">B397*C397*D397</f>
        <v>0</v>
      </c>
      <c r="F397" s="9">
        <f aca="true" t="shared" si="50" ref="F397:F405">IF(G397&gt;1,(E397-G397),E397)</f>
        <v>0</v>
      </c>
      <c r="G397" s="10"/>
    </row>
    <row r="398" spans="1:7" ht="9">
      <c r="A398" s="8" t="s">
        <v>35</v>
      </c>
      <c r="B398" s="10">
        <v>30</v>
      </c>
      <c r="C398" s="8"/>
      <c r="D398" s="8"/>
      <c r="E398" s="10">
        <f t="shared" si="49"/>
        <v>0</v>
      </c>
      <c r="F398" s="9">
        <f t="shared" si="50"/>
        <v>0</v>
      </c>
      <c r="G398" s="10"/>
    </row>
    <row r="399" spans="1:7" ht="9">
      <c r="A399" s="8" t="s">
        <v>36</v>
      </c>
      <c r="B399" s="10">
        <v>30</v>
      </c>
      <c r="C399" s="8"/>
      <c r="D399" s="8"/>
      <c r="E399" s="10">
        <f t="shared" si="49"/>
        <v>0</v>
      </c>
      <c r="F399" s="9">
        <f t="shared" si="50"/>
        <v>0</v>
      </c>
      <c r="G399" s="10"/>
    </row>
    <row r="400" spans="1:7" ht="9">
      <c r="A400" s="8" t="s">
        <v>37</v>
      </c>
      <c r="B400" s="10">
        <v>15</v>
      </c>
      <c r="C400" s="8"/>
      <c r="D400" s="8"/>
      <c r="E400" s="10">
        <f t="shared" si="49"/>
        <v>0</v>
      </c>
      <c r="F400" s="9">
        <f t="shared" si="50"/>
        <v>0</v>
      </c>
      <c r="G400" s="10"/>
    </row>
    <row r="401" spans="1:7" ht="9">
      <c r="A401" s="8" t="s">
        <v>38</v>
      </c>
      <c r="B401" s="10">
        <v>20</v>
      </c>
      <c r="C401" s="8"/>
      <c r="D401" s="8"/>
      <c r="E401" s="10">
        <f t="shared" si="49"/>
        <v>0</v>
      </c>
      <c r="F401" s="9">
        <f t="shared" si="50"/>
        <v>0</v>
      </c>
      <c r="G401" s="10"/>
    </row>
    <row r="402" spans="1:7" ht="9">
      <c r="A402" s="8" t="s">
        <v>39</v>
      </c>
      <c r="B402" s="10">
        <v>35</v>
      </c>
      <c r="C402" s="8"/>
      <c r="D402" s="8"/>
      <c r="E402" s="10">
        <f t="shared" si="49"/>
        <v>0</v>
      </c>
      <c r="F402" s="9">
        <f t="shared" si="50"/>
        <v>0</v>
      </c>
      <c r="G402" s="10"/>
    </row>
    <row r="403" spans="1:7" ht="9">
      <c r="A403" s="8" t="s">
        <v>40</v>
      </c>
      <c r="B403" s="10">
        <v>20</v>
      </c>
      <c r="C403" s="8"/>
      <c r="D403" s="8"/>
      <c r="E403" s="10">
        <f t="shared" si="49"/>
        <v>0</v>
      </c>
      <c r="F403" s="9">
        <f t="shared" si="50"/>
        <v>0</v>
      </c>
      <c r="G403" s="10"/>
    </row>
    <row r="404" spans="1:7" ht="9">
      <c r="A404" s="8" t="s">
        <v>41</v>
      </c>
      <c r="B404" s="10">
        <v>10</v>
      </c>
      <c r="C404" s="8"/>
      <c r="D404" s="8"/>
      <c r="E404" s="10">
        <f t="shared" si="49"/>
        <v>0</v>
      </c>
      <c r="F404" s="9">
        <f t="shared" si="50"/>
        <v>0</v>
      </c>
      <c r="G404" s="10"/>
    </row>
    <row r="405" spans="1:7" ht="9">
      <c r="A405" s="8" t="s">
        <v>42</v>
      </c>
      <c r="B405" s="10">
        <v>40</v>
      </c>
      <c r="C405" s="8"/>
      <c r="D405" s="8"/>
      <c r="E405" s="10">
        <f t="shared" si="49"/>
        <v>0</v>
      </c>
      <c r="F405" s="9">
        <f t="shared" si="50"/>
        <v>0</v>
      </c>
      <c r="G405" s="10"/>
    </row>
    <row r="406" spans="1:7" ht="9">
      <c r="A406" s="8" t="s">
        <v>43</v>
      </c>
      <c r="B406" s="10">
        <v>20</v>
      </c>
      <c r="C406" s="8"/>
      <c r="D406" s="8"/>
      <c r="E406" s="10">
        <f>B406*C406*D406</f>
        <v>0</v>
      </c>
      <c r="F406" s="9">
        <f>IF(G406&gt;1,(E406-G406),E406)</f>
        <v>0</v>
      </c>
      <c r="G406" s="10"/>
    </row>
    <row r="407" spans="1:7" ht="9">
      <c r="A407" s="8" t="s">
        <v>44</v>
      </c>
      <c r="B407" s="10">
        <v>35</v>
      </c>
      <c r="C407" s="8"/>
      <c r="D407" s="8"/>
      <c r="E407" s="10">
        <f>B407*C407*D407</f>
        <v>0</v>
      </c>
      <c r="F407" s="9">
        <f>IF(G407&gt;1,(E407-G407),E407)</f>
        <v>0</v>
      </c>
      <c r="G407" s="10"/>
    </row>
    <row r="408" spans="1:7" ht="9">
      <c r="A408" s="8" t="s">
        <v>45</v>
      </c>
      <c r="B408" s="10">
        <v>10</v>
      </c>
      <c r="C408" s="8"/>
      <c r="D408" s="8"/>
      <c r="E408" s="10">
        <f>B408*C408*D408</f>
        <v>0</v>
      </c>
      <c r="F408" s="9">
        <f>IF(G408&gt;1,(E408-G408),E408)</f>
        <v>0</v>
      </c>
      <c r="G408" s="10"/>
    </row>
    <row r="409" spans="1:7" ht="9">
      <c r="A409" s="8" t="s">
        <v>46</v>
      </c>
      <c r="B409" s="10">
        <v>30</v>
      </c>
      <c r="C409" s="8"/>
      <c r="D409" s="8"/>
      <c r="E409" s="10">
        <f>B409*C409*D409</f>
        <v>0</v>
      </c>
      <c r="F409" s="9">
        <f>IF(G409&gt;1,(E409-G409),E409)</f>
        <v>0</v>
      </c>
      <c r="G409" s="10"/>
    </row>
    <row r="410" spans="1:7" ht="9">
      <c r="A410" s="2"/>
      <c r="B410" s="11"/>
      <c r="C410" s="2"/>
      <c r="D410" s="2"/>
      <c r="E410" s="11"/>
      <c r="F410" s="11"/>
      <c r="G410" s="11"/>
    </row>
    <row r="411" spans="1:7" ht="9">
      <c r="A411" s="2"/>
      <c r="B411" s="11"/>
      <c r="C411" s="245" t="s">
        <v>166</v>
      </c>
      <c r="D411" s="245"/>
      <c r="E411" s="30">
        <f>SUM(E397:E409)</f>
        <v>0</v>
      </c>
      <c r="F411" s="30">
        <f>SUM(F397:F409)</f>
        <v>0</v>
      </c>
      <c r="G411" s="31">
        <f>SUM(G397:G409)</f>
        <v>0</v>
      </c>
    </row>
    <row r="412" spans="1:7" ht="11.25">
      <c r="A412" s="27" t="s">
        <v>316</v>
      </c>
      <c r="B412" s="32"/>
      <c r="C412" s="26"/>
      <c r="D412" s="26"/>
      <c r="E412" s="32"/>
      <c r="F412" s="32"/>
      <c r="G412" s="32"/>
    </row>
    <row r="413" spans="1:7" ht="9">
      <c r="A413" s="1" t="s">
        <v>317</v>
      </c>
      <c r="B413" s="11"/>
      <c r="C413" s="2"/>
      <c r="D413" s="2"/>
      <c r="E413" s="11"/>
      <c r="F413" s="11"/>
      <c r="G413" s="11"/>
    </row>
    <row r="414" spans="1:7" ht="9">
      <c r="A414" s="4"/>
      <c r="B414" s="33" t="s">
        <v>76</v>
      </c>
      <c r="C414" s="5" t="s">
        <v>98</v>
      </c>
      <c r="D414" s="5" t="s">
        <v>99</v>
      </c>
      <c r="E414" s="33" t="s">
        <v>100</v>
      </c>
      <c r="F414" s="33" t="s">
        <v>103</v>
      </c>
      <c r="G414" s="33" t="s">
        <v>102</v>
      </c>
    </row>
    <row r="415" spans="1:7" ht="9">
      <c r="A415" s="8" t="s">
        <v>14</v>
      </c>
      <c r="B415" s="10">
        <v>20</v>
      </c>
      <c r="C415" s="8"/>
      <c r="D415" s="8"/>
      <c r="E415" s="10">
        <f>B415*C415*D415</f>
        <v>0</v>
      </c>
      <c r="F415" s="9">
        <f aca="true" t="shared" si="51" ref="F415:F423">IF(G415&gt;1,(E415-G415),E415)</f>
        <v>0</v>
      </c>
      <c r="G415" s="10"/>
    </row>
    <row r="416" spans="1:7" ht="9">
      <c r="A416" s="8" t="s">
        <v>15</v>
      </c>
      <c r="B416" s="10">
        <v>60</v>
      </c>
      <c r="C416" s="8"/>
      <c r="D416" s="8"/>
      <c r="E416" s="10">
        <f aca="true" t="shared" si="52" ref="E416:E423">B416*C416*D416</f>
        <v>0</v>
      </c>
      <c r="F416" s="9">
        <f t="shared" si="51"/>
        <v>0</v>
      </c>
      <c r="G416" s="10"/>
    </row>
    <row r="417" spans="1:7" ht="9">
      <c r="A417" s="8" t="s">
        <v>16</v>
      </c>
      <c r="B417" s="10">
        <v>20</v>
      </c>
      <c r="C417" s="8"/>
      <c r="D417" s="8"/>
      <c r="E417" s="10">
        <f t="shared" si="52"/>
        <v>0</v>
      </c>
      <c r="F417" s="9">
        <f t="shared" si="51"/>
        <v>0</v>
      </c>
      <c r="G417" s="10"/>
    </row>
    <row r="418" spans="1:7" ht="9">
      <c r="A418" s="8" t="s">
        <v>17</v>
      </c>
      <c r="B418" s="10">
        <v>40</v>
      </c>
      <c r="C418" s="8"/>
      <c r="D418" s="8"/>
      <c r="E418" s="10">
        <f t="shared" si="52"/>
        <v>0</v>
      </c>
      <c r="F418" s="9">
        <f t="shared" si="51"/>
        <v>0</v>
      </c>
      <c r="G418" s="10"/>
    </row>
    <row r="419" spans="1:7" ht="9">
      <c r="A419" s="8" t="s">
        <v>18</v>
      </c>
      <c r="B419" s="10">
        <v>90</v>
      </c>
      <c r="C419" s="8"/>
      <c r="D419" s="8"/>
      <c r="E419" s="10">
        <f t="shared" si="52"/>
        <v>0</v>
      </c>
      <c r="F419" s="9">
        <f t="shared" si="51"/>
        <v>0</v>
      </c>
      <c r="G419" s="10"/>
    </row>
    <row r="420" spans="1:7" ht="9">
      <c r="A420" s="8" t="s">
        <v>19</v>
      </c>
      <c r="B420" s="10">
        <v>40</v>
      </c>
      <c r="C420" s="8"/>
      <c r="D420" s="8"/>
      <c r="E420" s="10">
        <f t="shared" si="52"/>
        <v>0</v>
      </c>
      <c r="F420" s="9">
        <f t="shared" si="51"/>
        <v>0</v>
      </c>
      <c r="G420" s="10"/>
    </row>
    <row r="421" spans="1:7" ht="9">
      <c r="A421" s="8" t="s">
        <v>20</v>
      </c>
      <c r="B421" s="10">
        <v>30</v>
      </c>
      <c r="C421" s="8"/>
      <c r="D421" s="8"/>
      <c r="E421" s="10">
        <f t="shared" si="52"/>
        <v>0</v>
      </c>
      <c r="F421" s="9">
        <f t="shared" si="51"/>
        <v>0</v>
      </c>
      <c r="G421" s="10"/>
    </row>
    <row r="422" spans="1:7" ht="9">
      <c r="A422" s="8" t="s">
        <v>21</v>
      </c>
      <c r="B422" s="10">
        <v>70</v>
      </c>
      <c r="C422" s="8"/>
      <c r="D422" s="8"/>
      <c r="E422" s="10">
        <f t="shared" si="52"/>
        <v>0</v>
      </c>
      <c r="F422" s="9">
        <f t="shared" si="51"/>
        <v>0</v>
      </c>
      <c r="G422" s="10"/>
    </row>
    <row r="423" spans="1:7" ht="9">
      <c r="A423" s="8" t="s">
        <v>22</v>
      </c>
      <c r="B423" s="10">
        <v>20</v>
      </c>
      <c r="C423" s="8"/>
      <c r="D423" s="8"/>
      <c r="E423" s="10">
        <f t="shared" si="52"/>
        <v>0</v>
      </c>
      <c r="F423" s="9">
        <f t="shared" si="51"/>
        <v>0</v>
      </c>
      <c r="G423" s="10"/>
    </row>
    <row r="424" spans="1:7" ht="9">
      <c r="A424" s="7" t="s">
        <v>23</v>
      </c>
      <c r="B424" s="10">
        <v>25</v>
      </c>
      <c r="C424" s="8"/>
      <c r="D424" s="8"/>
      <c r="E424" s="10">
        <f>B424*C424*D424</f>
        <v>0</v>
      </c>
      <c r="F424" s="9">
        <f>IF(G424&gt;1,(E424-G424),E424)</f>
        <v>0</v>
      </c>
      <c r="G424" s="10"/>
    </row>
    <row r="425" spans="1:7" ht="9">
      <c r="A425" s="8" t="s">
        <v>24</v>
      </c>
      <c r="B425" s="10">
        <v>30</v>
      </c>
      <c r="C425" s="8"/>
      <c r="D425" s="8"/>
      <c r="E425" s="10">
        <f>B425*C425*D425</f>
        <v>0</v>
      </c>
      <c r="F425" s="9">
        <f>IF(G425&gt;1,(E425-G425),E425)</f>
        <v>0</v>
      </c>
      <c r="G425" s="10"/>
    </row>
    <row r="426" spans="1:7" ht="9">
      <c r="A426" s="8" t="s">
        <v>25</v>
      </c>
      <c r="B426" s="10">
        <v>40</v>
      </c>
      <c r="C426" s="8"/>
      <c r="D426" s="8"/>
      <c r="E426" s="10">
        <f>B426*C426*D426</f>
        <v>0</v>
      </c>
      <c r="F426" s="9">
        <f>IF(G426&gt;1,(E426-G426),E426)</f>
        <v>0</v>
      </c>
      <c r="G426" s="10"/>
    </row>
    <row r="427" spans="1:7" ht="9">
      <c r="A427" s="1" t="s">
        <v>318</v>
      </c>
      <c r="B427" s="11"/>
      <c r="C427" s="2"/>
      <c r="D427" s="2"/>
      <c r="E427" s="11"/>
      <c r="F427" s="11"/>
      <c r="G427" s="11"/>
    </row>
    <row r="428" spans="1:7" ht="9">
      <c r="A428" s="4"/>
      <c r="B428" s="33" t="s">
        <v>76</v>
      </c>
      <c r="C428" s="5" t="s">
        <v>98</v>
      </c>
      <c r="D428" s="5" t="s">
        <v>99</v>
      </c>
      <c r="E428" s="33" t="s">
        <v>100</v>
      </c>
      <c r="F428" s="33" t="s">
        <v>103</v>
      </c>
      <c r="G428" s="33" t="s">
        <v>102</v>
      </c>
    </row>
    <row r="429" spans="1:7" ht="9">
      <c r="A429" s="8" t="s">
        <v>26</v>
      </c>
      <c r="B429" s="10">
        <v>10</v>
      </c>
      <c r="C429" s="8"/>
      <c r="D429" s="8"/>
      <c r="E429" s="10">
        <f aca="true" t="shared" si="53" ref="E429:E435">B429*C429*D429</f>
        <v>0</v>
      </c>
      <c r="F429" s="9">
        <f aca="true" t="shared" si="54" ref="F429:F435">IF(G429&gt;1,(E429-G429),E429)</f>
        <v>0</v>
      </c>
      <c r="G429" s="10"/>
    </row>
    <row r="430" spans="1:7" ht="9">
      <c r="A430" s="7" t="s">
        <v>27</v>
      </c>
      <c r="B430" s="10">
        <v>10</v>
      </c>
      <c r="C430" s="8"/>
      <c r="D430" s="8"/>
      <c r="E430" s="10">
        <f t="shared" si="53"/>
        <v>0</v>
      </c>
      <c r="F430" s="9">
        <f t="shared" si="54"/>
        <v>0</v>
      </c>
      <c r="G430" s="10"/>
    </row>
    <row r="431" spans="1:7" ht="9">
      <c r="A431" s="8" t="s">
        <v>28</v>
      </c>
      <c r="B431" s="10">
        <v>20</v>
      </c>
      <c r="C431" s="8"/>
      <c r="D431" s="8"/>
      <c r="E431" s="10">
        <f t="shared" si="53"/>
        <v>0</v>
      </c>
      <c r="F431" s="9">
        <f t="shared" si="54"/>
        <v>0</v>
      </c>
      <c r="G431" s="10"/>
    </row>
    <row r="432" spans="1:7" ht="9">
      <c r="A432" s="8" t="s">
        <v>29</v>
      </c>
      <c r="B432" s="10">
        <v>5</v>
      </c>
      <c r="C432" s="8"/>
      <c r="D432" s="8"/>
      <c r="E432" s="10">
        <f t="shared" si="53"/>
        <v>0</v>
      </c>
      <c r="F432" s="9">
        <f t="shared" si="54"/>
        <v>0</v>
      </c>
      <c r="G432" s="10"/>
    </row>
    <row r="433" spans="1:7" ht="9">
      <c r="A433" s="8" t="s">
        <v>30</v>
      </c>
      <c r="B433" s="10">
        <v>70</v>
      </c>
      <c r="C433" s="8"/>
      <c r="D433" s="8"/>
      <c r="E433" s="10">
        <f t="shared" si="53"/>
        <v>0</v>
      </c>
      <c r="F433" s="9">
        <f t="shared" si="54"/>
        <v>0</v>
      </c>
      <c r="G433" s="10"/>
    </row>
    <row r="434" spans="1:7" ht="9">
      <c r="A434" s="8" t="s">
        <v>31</v>
      </c>
      <c r="B434" s="10">
        <v>50</v>
      </c>
      <c r="C434" s="8"/>
      <c r="D434" s="8"/>
      <c r="E434" s="10">
        <f t="shared" si="53"/>
        <v>0</v>
      </c>
      <c r="F434" s="9">
        <f t="shared" si="54"/>
        <v>0</v>
      </c>
      <c r="G434" s="10"/>
    </row>
    <row r="435" spans="1:7" ht="9">
      <c r="A435" s="8" t="s">
        <v>104</v>
      </c>
      <c r="B435" s="10">
        <v>5</v>
      </c>
      <c r="C435" s="8"/>
      <c r="D435" s="8"/>
      <c r="E435" s="10">
        <f t="shared" si="53"/>
        <v>0</v>
      </c>
      <c r="F435" s="9">
        <f t="shared" si="54"/>
        <v>0</v>
      </c>
      <c r="G435" s="10"/>
    </row>
    <row r="436" spans="1:7" ht="9">
      <c r="A436" s="8" t="s">
        <v>160</v>
      </c>
      <c r="B436" s="10">
        <v>5</v>
      </c>
      <c r="C436" s="8"/>
      <c r="D436" s="8"/>
      <c r="E436" s="10">
        <f>B436*C436*D436</f>
        <v>0</v>
      </c>
      <c r="F436" s="9">
        <f>IF(G436&gt;1,(E436-G436),E436)</f>
        <v>0</v>
      </c>
      <c r="G436" s="10"/>
    </row>
    <row r="437" spans="1:7" ht="9">
      <c r="A437" s="1" t="s">
        <v>319</v>
      </c>
      <c r="B437" s="11"/>
      <c r="C437" s="2"/>
      <c r="D437" s="2"/>
      <c r="E437" s="11"/>
      <c r="F437" s="11"/>
      <c r="G437" s="11"/>
    </row>
    <row r="438" spans="1:7" ht="9">
      <c r="A438" s="4"/>
      <c r="B438" s="33" t="s">
        <v>105</v>
      </c>
      <c r="C438" s="5" t="s">
        <v>99</v>
      </c>
      <c r="D438" s="5"/>
      <c r="E438" s="33" t="s">
        <v>100</v>
      </c>
      <c r="F438" s="33" t="s">
        <v>103</v>
      </c>
      <c r="G438" s="33" t="s">
        <v>102</v>
      </c>
    </row>
    <row r="439" spans="1:7" ht="9">
      <c r="A439" s="18" t="s">
        <v>140</v>
      </c>
      <c r="B439" s="10">
        <v>8.1</v>
      </c>
      <c r="C439" s="8"/>
      <c r="D439" s="2"/>
      <c r="E439" s="10">
        <f>B439*C439</f>
        <v>0</v>
      </c>
      <c r="F439" s="9">
        <f>IF(G439&gt;1,(E439-G439),E439)</f>
        <v>0</v>
      </c>
      <c r="G439" s="10"/>
    </row>
    <row r="440" spans="1:7" ht="9">
      <c r="A440" s="18" t="s">
        <v>141</v>
      </c>
      <c r="B440" s="10">
        <v>8.1</v>
      </c>
      <c r="C440" s="8"/>
      <c r="D440" s="2"/>
      <c r="E440" s="10">
        <f aca="true" t="shared" si="55" ref="E440:E458">B440*C440</f>
        <v>0</v>
      </c>
      <c r="F440" s="9">
        <f aca="true" t="shared" si="56" ref="F440:F458">IF(G440&gt;1,(E440-G440),E440)</f>
        <v>0</v>
      </c>
      <c r="G440" s="10"/>
    </row>
    <row r="441" spans="1:7" ht="9">
      <c r="A441" s="18" t="s">
        <v>142</v>
      </c>
      <c r="B441" s="10">
        <v>8.1</v>
      </c>
      <c r="C441" s="8"/>
      <c r="D441" s="2"/>
      <c r="E441" s="10">
        <f t="shared" si="55"/>
        <v>0</v>
      </c>
      <c r="F441" s="9">
        <f t="shared" si="56"/>
        <v>0</v>
      </c>
      <c r="G441" s="10"/>
    </row>
    <row r="442" spans="1:7" ht="9">
      <c r="A442" s="18" t="s">
        <v>143</v>
      </c>
      <c r="B442" s="10">
        <v>8.1</v>
      </c>
      <c r="C442" s="8"/>
      <c r="D442" s="2"/>
      <c r="E442" s="10">
        <f t="shared" si="55"/>
        <v>0</v>
      </c>
      <c r="F442" s="9">
        <f t="shared" si="56"/>
        <v>0</v>
      </c>
      <c r="G442" s="10"/>
    </row>
    <row r="443" spans="1:7" ht="9">
      <c r="A443" s="18" t="s">
        <v>144</v>
      </c>
      <c r="B443" s="10">
        <v>8.1</v>
      </c>
      <c r="C443" s="8"/>
      <c r="D443" s="2"/>
      <c r="E443" s="10">
        <f t="shared" si="55"/>
        <v>0</v>
      </c>
      <c r="F443" s="9">
        <f t="shared" si="56"/>
        <v>0</v>
      </c>
      <c r="G443" s="10"/>
    </row>
    <row r="444" spans="1:7" ht="9">
      <c r="A444" s="18" t="s">
        <v>145</v>
      </c>
      <c r="B444" s="10">
        <v>8.1</v>
      </c>
      <c r="C444" s="8"/>
      <c r="D444" s="2"/>
      <c r="E444" s="10">
        <f t="shared" si="55"/>
        <v>0</v>
      </c>
      <c r="F444" s="9">
        <f t="shared" si="56"/>
        <v>0</v>
      </c>
      <c r="G444" s="10"/>
    </row>
    <row r="445" spans="1:7" ht="9">
      <c r="A445" s="18" t="s">
        <v>146</v>
      </c>
      <c r="B445" s="10">
        <v>8.1</v>
      </c>
      <c r="C445" s="8"/>
      <c r="D445" s="2"/>
      <c r="E445" s="10">
        <f t="shared" si="55"/>
        <v>0</v>
      </c>
      <c r="F445" s="9">
        <f t="shared" si="56"/>
        <v>0</v>
      </c>
      <c r="G445" s="10"/>
    </row>
    <row r="446" spans="1:7" ht="9">
      <c r="A446" s="18" t="s">
        <v>147</v>
      </c>
      <c r="B446" s="10">
        <v>8.1</v>
      </c>
      <c r="C446" s="8"/>
      <c r="D446" s="2"/>
      <c r="E446" s="10">
        <f t="shared" si="55"/>
        <v>0</v>
      </c>
      <c r="F446" s="9">
        <f t="shared" si="56"/>
        <v>0</v>
      </c>
      <c r="G446" s="10"/>
    </row>
    <row r="447" spans="1:7" ht="9">
      <c r="A447" s="18" t="s">
        <v>148</v>
      </c>
      <c r="B447" s="10">
        <v>8.1</v>
      </c>
      <c r="C447" s="8"/>
      <c r="D447" s="2"/>
      <c r="E447" s="10">
        <f t="shared" si="55"/>
        <v>0</v>
      </c>
      <c r="F447" s="9">
        <f t="shared" si="56"/>
        <v>0</v>
      </c>
      <c r="G447" s="10"/>
    </row>
    <row r="448" spans="1:7" ht="9">
      <c r="A448" s="18" t="s">
        <v>149</v>
      </c>
      <c r="B448" s="10">
        <v>8.1</v>
      </c>
      <c r="C448" s="8"/>
      <c r="D448" s="2"/>
      <c r="E448" s="10">
        <f t="shared" si="55"/>
        <v>0</v>
      </c>
      <c r="F448" s="9">
        <f t="shared" si="56"/>
        <v>0</v>
      </c>
      <c r="G448" s="10"/>
    </row>
    <row r="449" spans="1:7" ht="9">
      <c r="A449" s="18" t="s">
        <v>150</v>
      </c>
      <c r="B449" s="10">
        <v>8.1</v>
      </c>
      <c r="C449" s="8"/>
      <c r="D449" s="2"/>
      <c r="E449" s="10">
        <f t="shared" si="55"/>
        <v>0</v>
      </c>
      <c r="F449" s="9">
        <f t="shared" si="56"/>
        <v>0</v>
      </c>
      <c r="G449" s="10"/>
    </row>
    <row r="450" spans="1:7" ht="9">
      <c r="A450" s="18" t="s">
        <v>151</v>
      </c>
      <c r="B450" s="10">
        <v>8.1</v>
      </c>
      <c r="C450" s="8"/>
      <c r="D450" s="2"/>
      <c r="E450" s="10">
        <f t="shared" si="55"/>
        <v>0</v>
      </c>
      <c r="F450" s="9">
        <f t="shared" si="56"/>
        <v>0</v>
      </c>
      <c r="G450" s="10"/>
    </row>
    <row r="451" spans="1:7" ht="9">
      <c r="A451" s="18" t="s">
        <v>152</v>
      </c>
      <c r="B451" s="10">
        <v>8.1</v>
      </c>
      <c r="C451" s="8"/>
      <c r="D451" s="2"/>
      <c r="E451" s="10">
        <f t="shared" si="55"/>
        <v>0</v>
      </c>
      <c r="F451" s="9">
        <f t="shared" si="56"/>
        <v>0</v>
      </c>
      <c r="G451" s="10"/>
    </row>
    <row r="452" spans="1:7" ht="9">
      <c r="A452" s="18" t="s">
        <v>153</v>
      </c>
      <c r="B452" s="10">
        <v>8.1</v>
      </c>
      <c r="C452" s="8"/>
      <c r="D452" s="2"/>
      <c r="E452" s="10">
        <f t="shared" si="55"/>
        <v>0</v>
      </c>
      <c r="F452" s="9">
        <f t="shared" si="56"/>
        <v>0</v>
      </c>
      <c r="G452" s="10"/>
    </row>
    <row r="453" spans="1:7" ht="9">
      <c r="A453" s="18" t="s">
        <v>154</v>
      </c>
      <c r="B453" s="10">
        <v>8.1</v>
      </c>
      <c r="C453" s="8"/>
      <c r="D453" s="2"/>
      <c r="E453" s="10">
        <f t="shared" si="55"/>
        <v>0</v>
      </c>
      <c r="F453" s="9">
        <f t="shared" si="56"/>
        <v>0</v>
      </c>
      <c r="G453" s="10"/>
    </row>
    <row r="454" spans="1:7" ht="9">
      <c r="A454" s="18" t="s">
        <v>155</v>
      </c>
      <c r="B454" s="10">
        <v>8.1</v>
      </c>
      <c r="C454" s="8"/>
      <c r="D454" s="2"/>
      <c r="E454" s="10">
        <f t="shared" si="55"/>
        <v>0</v>
      </c>
      <c r="F454" s="9">
        <f t="shared" si="56"/>
        <v>0</v>
      </c>
      <c r="G454" s="10"/>
    </row>
    <row r="455" spans="1:7" ht="9">
      <c r="A455" s="18" t="s">
        <v>156</v>
      </c>
      <c r="B455" s="10">
        <v>8.1</v>
      </c>
      <c r="C455" s="8"/>
      <c r="D455" s="2"/>
      <c r="E455" s="10">
        <f t="shared" si="55"/>
        <v>0</v>
      </c>
      <c r="F455" s="9">
        <f t="shared" si="56"/>
        <v>0</v>
      </c>
      <c r="G455" s="10"/>
    </row>
    <row r="456" spans="1:7" ht="9">
      <c r="A456" s="18" t="s">
        <v>157</v>
      </c>
      <c r="B456" s="10">
        <v>8.1</v>
      </c>
      <c r="C456" s="8"/>
      <c r="D456" s="2"/>
      <c r="E456" s="10">
        <f t="shared" si="55"/>
        <v>0</v>
      </c>
      <c r="F456" s="9">
        <f t="shared" si="56"/>
        <v>0</v>
      </c>
      <c r="G456" s="10"/>
    </row>
    <row r="457" spans="1:7" ht="9">
      <c r="A457" s="18" t="s">
        <v>158</v>
      </c>
      <c r="B457" s="10">
        <v>8.1</v>
      </c>
      <c r="C457" s="8"/>
      <c r="D457" s="2"/>
      <c r="E457" s="10">
        <f t="shared" si="55"/>
        <v>0</v>
      </c>
      <c r="F457" s="9">
        <f t="shared" si="56"/>
        <v>0</v>
      </c>
      <c r="G457" s="10"/>
    </row>
    <row r="458" spans="1:7" ht="9">
      <c r="A458" s="18" t="s">
        <v>159</v>
      </c>
      <c r="B458" s="10">
        <v>8.1</v>
      </c>
      <c r="C458" s="8"/>
      <c r="D458" s="2"/>
      <c r="E458" s="10">
        <f t="shared" si="55"/>
        <v>0</v>
      </c>
      <c r="F458" s="9">
        <f t="shared" si="56"/>
        <v>0</v>
      </c>
      <c r="G458" s="10"/>
    </row>
    <row r="459" spans="1:7" ht="9">
      <c r="A459" s="2"/>
      <c r="B459" s="11"/>
      <c r="C459" s="2"/>
      <c r="D459" s="2"/>
      <c r="E459" s="11"/>
      <c r="F459" s="11"/>
      <c r="G459" s="11"/>
    </row>
    <row r="460" spans="1:7" ht="9">
      <c r="A460" s="2"/>
      <c r="B460" s="11"/>
      <c r="C460" s="245" t="s">
        <v>166</v>
      </c>
      <c r="D460" s="245"/>
      <c r="E460" s="30">
        <f>SUM(E415:E458)</f>
        <v>0</v>
      </c>
      <c r="F460" s="30">
        <f>SUM(F415:F458)</f>
        <v>0</v>
      </c>
      <c r="G460" s="31">
        <f>SUM(G415:G458)</f>
        <v>0</v>
      </c>
    </row>
    <row r="461" spans="1:7" ht="11.25">
      <c r="A461" s="27" t="s">
        <v>320</v>
      </c>
      <c r="B461" s="32"/>
      <c r="C461" s="26"/>
      <c r="D461" s="26"/>
      <c r="E461" s="32"/>
      <c r="F461" s="32"/>
      <c r="G461" s="32"/>
    </row>
    <row r="462" spans="1:7" ht="9">
      <c r="A462" s="1" t="s">
        <v>321</v>
      </c>
      <c r="B462" s="11"/>
      <c r="C462" s="2"/>
      <c r="D462" s="2"/>
      <c r="E462" s="11"/>
      <c r="F462" s="11"/>
      <c r="G462" s="11"/>
    </row>
    <row r="463" spans="1:7" ht="9">
      <c r="A463" s="4"/>
      <c r="B463" s="33" t="s">
        <v>105</v>
      </c>
      <c r="C463" s="5" t="s">
        <v>99</v>
      </c>
      <c r="D463" s="5"/>
      <c r="E463" s="33" t="s">
        <v>100</v>
      </c>
      <c r="F463" s="33" t="s">
        <v>103</v>
      </c>
      <c r="G463" s="33" t="s">
        <v>102</v>
      </c>
    </row>
    <row r="464" spans="1:7" ht="9">
      <c r="A464" s="18"/>
      <c r="B464" s="10"/>
      <c r="C464" s="8"/>
      <c r="D464" s="2"/>
      <c r="E464" s="10">
        <f aca="true" t="shared" si="57" ref="E464:E476">B464*C464</f>
        <v>0</v>
      </c>
      <c r="F464" s="9">
        <f aca="true" t="shared" si="58" ref="F464:F476">IF(G464&gt;1,(E464-G464),E464)</f>
        <v>0</v>
      </c>
      <c r="G464" s="10"/>
    </row>
    <row r="465" spans="1:7" ht="9">
      <c r="A465" s="18"/>
      <c r="B465" s="10"/>
      <c r="C465" s="8"/>
      <c r="D465" s="2"/>
      <c r="E465" s="10">
        <f t="shared" si="57"/>
        <v>0</v>
      </c>
      <c r="F465" s="9">
        <f t="shared" si="58"/>
        <v>0</v>
      </c>
      <c r="G465" s="10"/>
    </row>
    <row r="466" spans="1:7" ht="9">
      <c r="A466" s="19"/>
      <c r="B466" s="10"/>
      <c r="C466" s="8"/>
      <c r="D466" s="2"/>
      <c r="E466" s="10">
        <f t="shared" si="57"/>
        <v>0</v>
      </c>
      <c r="F466" s="9">
        <f t="shared" si="58"/>
        <v>0</v>
      </c>
      <c r="G466" s="10"/>
    </row>
    <row r="467" spans="1:7" ht="9">
      <c r="A467" s="19"/>
      <c r="B467" s="10"/>
      <c r="C467" s="8"/>
      <c r="D467" s="2"/>
      <c r="E467" s="10">
        <f t="shared" si="57"/>
        <v>0</v>
      </c>
      <c r="F467" s="9">
        <f t="shared" si="58"/>
        <v>0</v>
      </c>
      <c r="G467" s="10"/>
    </row>
    <row r="468" spans="1:7" ht="9">
      <c r="A468" s="19"/>
      <c r="B468" s="10"/>
      <c r="C468" s="8"/>
      <c r="D468" s="2"/>
      <c r="E468" s="10">
        <f t="shared" si="57"/>
        <v>0</v>
      </c>
      <c r="F468" s="9">
        <f t="shared" si="58"/>
        <v>0</v>
      </c>
      <c r="G468" s="10"/>
    </row>
    <row r="469" spans="1:7" ht="9">
      <c r="A469" s="19"/>
      <c r="B469" s="10"/>
      <c r="C469" s="8"/>
      <c r="D469" s="2"/>
      <c r="E469" s="10">
        <f t="shared" si="57"/>
        <v>0</v>
      </c>
      <c r="F469" s="9">
        <f t="shared" si="58"/>
        <v>0</v>
      </c>
      <c r="G469" s="10"/>
    </row>
    <row r="470" spans="1:7" ht="9">
      <c r="A470" s="19"/>
      <c r="B470" s="10"/>
      <c r="C470" s="8"/>
      <c r="D470" s="2"/>
      <c r="E470" s="10">
        <f t="shared" si="57"/>
        <v>0</v>
      </c>
      <c r="F470" s="9">
        <f t="shared" si="58"/>
        <v>0</v>
      </c>
      <c r="G470" s="10"/>
    </row>
    <row r="471" spans="1:7" ht="9">
      <c r="A471" s="19"/>
      <c r="B471" s="10"/>
      <c r="C471" s="8"/>
      <c r="D471" s="2"/>
      <c r="E471" s="10">
        <f t="shared" si="57"/>
        <v>0</v>
      </c>
      <c r="F471" s="9">
        <f t="shared" si="58"/>
        <v>0</v>
      </c>
      <c r="G471" s="10"/>
    </row>
    <row r="472" spans="1:7" ht="9">
      <c r="A472" s="19"/>
      <c r="B472" s="10"/>
      <c r="C472" s="8"/>
      <c r="D472" s="2"/>
      <c r="E472" s="10">
        <f t="shared" si="57"/>
        <v>0</v>
      </c>
      <c r="F472" s="9">
        <f t="shared" si="58"/>
        <v>0</v>
      </c>
      <c r="G472" s="10"/>
    </row>
    <row r="473" spans="1:7" ht="9">
      <c r="A473" s="19"/>
      <c r="B473" s="10"/>
      <c r="C473" s="8"/>
      <c r="D473" s="2"/>
      <c r="E473" s="10">
        <f t="shared" si="57"/>
        <v>0</v>
      </c>
      <c r="F473" s="9">
        <f t="shared" si="58"/>
        <v>0</v>
      </c>
      <c r="G473" s="10"/>
    </row>
    <row r="474" spans="1:7" ht="9">
      <c r="A474" s="19"/>
      <c r="B474" s="10"/>
      <c r="C474" s="8"/>
      <c r="D474" s="2"/>
      <c r="E474" s="10">
        <f t="shared" si="57"/>
        <v>0</v>
      </c>
      <c r="F474" s="9">
        <f t="shared" si="58"/>
        <v>0</v>
      </c>
      <c r="G474" s="10"/>
    </row>
    <row r="475" spans="1:7" ht="9">
      <c r="A475" s="19"/>
      <c r="B475" s="10"/>
      <c r="C475" s="8"/>
      <c r="D475" s="2"/>
      <c r="E475" s="10">
        <f t="shared" si="57"/>
        <v>0</v>
      </c>
      <c r="F475" s="9">
        <f t="shared" si="58"/>
        <v>0</v>
      </c>
      <c r="G475" s="10"/>
    </row>
    <row r="476" spans="1:7" ht="9">
      <c r="A476" s="19"/>
      <c r="B476" s="10"/>
      <c r="C476" s="8"/>
      <c r="D476" s="2"/>
      <c r="E476" s="10">
        <f t="shared" si="57"/>
        <v>0</v>
      </c>
      <c r="F476" s="9">
        <f t="shared" si="58"/>
        <v>0</v>
      </c>
      <c r="G476" s="10"/>
    </row>
    <row r="477" spans="1:7" ht="9">
      <c r="A477" s="19"/>
      <c r="B477" s="10"/>
      <c r="C477" s="8"/>
      <c r="D477" s="2"/>
      <c r="E477" s="10">
        <f>B477*C477</f>
        <v>0</v>
      </c>
      <c r="F477" s="9">
        <f>IF(G477&gt;1,(E477-G477),E477)</f>
        <v>0</v>
      </c>
      <c r="G477" s="10"/>
    </row>
    <row r="478" spans="1:7" ht="9">
      <c r="A478" s="19"/>
      <c r="B478" s="10"/>
      <c r="C478" s="8"/>
      <c r="D478" s="2"/>
      <c r="E478" s="10">
        <f aca="true" t="shared" si="59" ref="E478:E483">B478*C478</f>
        <v>0</v>
      </c>
      <c r="F478" s="9">
        <f aca="true" t="shared" si="60" ref="F478:F483">IF(G478&gt;1,(E478-G478),E478)</f>
        <v>0</v>
      </c>
      <c r="G478" s="10"/>
    </row>
    <row r="479" spans="1:7" ht="9">
      <c r="A479" s="19"/>
      <c r="B479" s="10"/>
      <c r="C479" s="8"/>
      <c r="D479" s="2"/>
      <c r="E479" s="10">
        <f t="shared" si="59"/>
        <v>0</v>
      </c>
      <c r="F479" s="9">
        <f t="shared" si="60"/>
        <v>0</v>
      </c>
      <c r="G479" s="10"/>
    </row>
    <row r="480" spans="1:7" ht="9">
      <c r="A480" s="19"/>
      <c r="B480" s="10"/>
      <c r="C480" s="8"/>
      <c r="D480" s="2"/>
      <c r="E480" s="10">
        <f t="shared" si="59"/>
        <v>0</v>
      </c>
      <c r="F480" s="9">
        <f t="shared" si="60"/>
        <v>0</v>
      </c>
      <c r="G480" s="10"/>
    </row>
    <row r="481" spans="1:7" ht="9">
      <c r="A481" s="19"/>
      <c r="B481" s="10"/>
      <c r="C481" s="8"/>
      <c r="D481" s="2"/>
      <c r="E481" s="10">
        <f t="shared" si="59"/>
        <v>0</v>
      </c>
      <c r="F481" s="9">
        <f t="shared" si="60"/>
        <v>0</v>
      </c>
      <c r="G481" s="10"/>
    </row>
    <row r="482" spans="1:7" ht="9">
      <c r="A482" s="19"/>
      <c r="B482" s="10"/>
      <c r="C482" s="8"/>
      <c r="D482" s="2"/>
      <c r="E482" s="10">
        <f t="shared" si="59"/>
        <v>0</v>
      </c>
      <c r="F482" s="9">
        <f t="shared" si="60"/>
        <v>0</v>
      </c>
      <c r="G482" s="10"/>
    </row>
    <row r="483" spans="1:7" ht="9">
      <c r="A483" s="19"/>
      <c r="B483" s="10"/>
      <c r="C483" s="8"/>
      <c r="D483" s="2"/>
      <c r="E483" s="10">
        <f t="shared" si="59"/>
        <v>0</v>
      </c>
      <c r="F483" s="9">
        <f t="shared" si="60"/>
        <v>0</v>
      </c>
      <c r="G483" s="10"/>
    </row>
    <row r="484" spans="1:7" ht="9">
      <c r="A484" s="1" t="s">
        <v>322</v>
      </c>
      <c r="B484" s="11"/>
      <c r="C484" s="2"/>
      <c r="D484" s="2"/>
      <c r="E484" s="11"/>
      <c r="F484" s="11"/>
      <c r="G484" s="11"/>
    </row>
    <row r="485" spans="1:7" ht="9">
      <c r="A485" s="4"/>
      <c r="B485" s="33" t="s">
        <v>76</v>
      </c>
      <c r="C485" s="5" t="s">
        <v>98</v>
      </c>
      <c r="D485" s="5" t="s">
        <v>99</v>
      </c>
      <c r="E485" s="33" t="s">
        <v>100</v>
      </c>
      <c r="F485" s="33" t="s">
        <v>103</v>
      </c>
      <c r="G485" s="33" t="s">
        <v>102</v>
      </c>
    </row>
    <row r="486" spans="1:7" ht="9">
      <c r="A486" s="8"/>
      <c r="B486" s="10"/>
      <c r="C486" s="8"/>
      <c r="D486" s="8"/>
      <c r="E486" s="10">
        <f>B486*C486*D486</f>
        <v>0</v>
      </c>
      <c r="F486" s="9">
        <f>IF(G486&gt;1,(E486-G486),E486)</f>
        <v>0</v>
      </c>
      <c r="G486" s="10"/>
    </row>
    <row r="487" spans="1:7" ht="9">
      <c r="A487" s="8"/>
      <c r="B487" s="10"/>
      <c r="C487" s="8"/>
      <c r="D487" s="8"/>
      <c r="E487" s="10">
        <f>B487*C487*D487</f>
        <v>0</v>
      </c>
      <c r="F487" s="9">
        <f>IF(G487&gt;1,(E487-G487),E487)</f>
        <v>0</v>
      </c>
      <c r="G487" s="10"/>
    </row>
    <row r="488" spans="1:7" ht="9">
      <c r="A488" s="8"/>
      <c r="B488" s="10"/>
      <c r="C488" s="8"/>
      <c r="D488" s="8"/>
      <c r="E488" s="10">
        <f aca="true" t="shared" si="61" ref="E488:E499">B488*C488*D488</f>
        <v>0</v>
      </c>
      <c r="F488" s="9">
        <f aca="true" t="shared" si="62" ref="F488:F499">IF(G488&gt;1,(E488-G488),E488)</f>
        <v>0</v>
      </c>
      <c r="G488" s="10"/>
    </row>
    <row r="489" spans="1:7" ht="9">
      <c r="A489" s="8"/>
      <c r="B489" s="10"/>
      <c r="C489" s="8"/>
      <c r="D489" s="8"/>
      <c r="E489" s="10">
        <f t="shared" si="61"/>
        <v>0</v>
      </c>
      <c r="F489" s="9">
        <f t="shared" si="62"/>
        <v>0</v>
      </c>
      <c r="G489" s="10"/>
    </row>
    <row r="490" spans="1:7" ht="9">
      <c r="A490" s="8"/>
      <c r="B490" s="10"/>
      <c r="C490" s="8"/>
      <c r="D490" s="8"/>
      <c r="E490" s="10">
        <f t="shared" si="61"/>
        <v>0</v>
      </c>
      <c r="F490" s="9">
        <f t="shared" si="62"/>
        <v>0</v>
      </c>
      <c r="G490" s="10"/>
    </row>
    <row r="491" spans="1:7" ht="9">
      <c r="A491" s="8"/>
      <c r="B491" s="10"/>
      <c r="C491" s="8"/>
      <c r="D491" s="8"/>
      <c r="E491" s="10">
        <f t="shared" si="61"/>
        <v>0</v>
      </c>
      <c r="F491" s="9">
        <f t="shared" si="62"/>
        <v>0</v>
      </c>
      <c r="G491" s="10"/>
    </row>
    <row r="492" spans="1:7" ht="9">
      <c r="A492" s="8"/>
      <c r="B492" s="10"/>
      <c r="C492" s="8"/>
      <c r="D492" s="8"/>
      <c r="E492" s="10">
        <f t="shared" si="61"/>
        <v>0</v>
      </c>
      <c r="F492" s="9">
        <f t="shared" si="62"/>
        <v>0</v>
      </c>
      <c r="G492" s="10"/>
    </row>
    <row r="493" spans="1:7" ht="9">
      <c r="A493" s="8"/>
      <c r="B493" s="10"/>
      <c r="C493" s="8"/>
      <c r="D493" s="8"/>
      <c r="E493" s="10">
        <f t="shared" si="61"/>
        <v>0</v>
      </c>
      <c r="F493" s="9">
        <f t="shared" si="62"/>
        <v>0</v>
      </c>
      <c r="G493" s="10"/>
    </row>
    <row r="494" spans="1:7" ht="9">
      <c r="A494" s="8"/>
      <c r="B494" s="10"/>
      <c r="C494" s="8"/>
      <c r="D494" s="8"/>
      <c r="E494" s="10">
        <f t="shared" si="61"/>
        <v>0</v>
      </c>
      <c r="F494" s="9">
        <f t="shared" si="62"/>
        <v>0</v>
      </c>
      <c r="G494" s="10"/>
    </row>
    <row r="495" spans="1:7" ht="9">
      <c r="A495" s="8"/>
      <c r="B495" s="10"/>
      <c r="C495" s="8"/>
      <c r="D495" s="8"/>
      <c r="E495" s="10">
        <f t="shared" si="61"/>
        <v>0</v>
      </c>
      <c r="F495" s="9">
        <f t="shared" si="62"/>
        <v>0</v>
      </c>
      <c r="G495" s="10"/>
    </row>
    <row r="496" spans="1:7" ht="9">
      <c r="A496" s="8"/>
      <c r="B496" s="10"/>
      <c r="C496" s="8"/>
      <c r="D496" s="8"/>
      <c r="E496" s="10">
        <f t="shared" si="61"/>
        <v>0</v>
      </c>
      <c r="F496" s="9">
        <f t="shared" si="62"/>
        <v>0</v>
      </c>
      <c r="G496" s="10"/>
    </row>
    <row r="497" spans="1:7" ht="9">
      <c r="A497" s="8"/>
      <c r="B497" s="10"/>
      <c r="C497" s="8"/>
      <c r="D497" s="8"/>
      <c r="E497" s="10">
        <f t="shared" si="61"/>
        <v>0</v>
      </c>
      <c r="F497" s="9">
        <f t="shared" si="62"/>
        <v>0</v>
      </c>
      <c r="G497" s="10"/>
    </row>
    <row r="498" spans="1:7" ht="9">
      <c r="A498" s="8"/>
      <c r="B498" s="10"/>
      <c r="C498" s="8"/>
      <c r="D498" s="8"/>
      <c r="E498" s="10">
        <f t="shared" si="61"/>
        <v>0</v>
      </c>
      <c r="F498" s="9">
        <f t="shared" si="62"/>
        <v>0</v>
      </c>
      <c r="G498" s="10"/>
    </row>
    <row r="499" spans="1:7" ht="9">
      <c r="A499" s="8"/>
      <c r="B499" s="10"/>
      <c r="C499" s="8"/>
      <c r="D499" s="8"/>
      <c r="E499" s="10">
        <f t="shared" si="61"/>
        <v>0</v>
      </c>
      <c r="F499" s="9">
        <f t="shared" si="62"/>
        <v>0</v>
      </c>
      <c r="G499" s="10"/>
    </row>
    <row r="500" spans="1:7" ht="9">
      <c r="A500" s="8"/>
      <c r="B500" s="10"/>
      <c r="C500" s="8"/>
      <c r="D500" s="8"/>
      <c r="E500" s="10">
        <f aca="true" t="shared" si="63" ref="E500:E505">B500*C500*D500</f>
        <v>0</v>
      </c>
      <c r="F500" s="9">
        <f aca="true" t="shared" si="64" ref="F500:F505">IF(G500&gt;1,(E500-G500),E500)</f>
        <v>0</v>
      </c>
      <c r="G500" s="10"/>
    </row>
    <row r="501" spans="1:7" ht="9">
      <c r="A501" s="8"/>
      <c r="B501" s="10"/>
      <c r="C501" s="8"/>
      <c r="D501" s="8"/>
      <c r="E501" s="10">
        <f t="shared" si="63"/>
        <v>0</v>
      </c>
      <c r="F501" s="9">
        <f t="shared" si="64"/>
        <v>0</v>
      </c>
      <c r="G501" s="10"/>
    </row>
    <row r="502" spans="1:7" ht="9">
      <c r="A502" s="8"/>
      <c r="B502" s="10"/>
      <c r="C502" s="8"/>
      <c r="D502" s="8"/>
      <c r="E502" s="10">
        <f t="shared" si="63"/>
        <v>0</v>
      </c>
      <c r="F502" s="9">
        <f t="shared" si="64"/>
        <v>0</v>
      </c>
      <c r="G502" s="10"/>
    </row>
    <row r="503" spans="1:7" ht="9">
      <c r="A503" s="8"/>
      <c r="B503" s="10"/>
      <c r="C503" s="8"/>
      <c r="D503" s="8"/>
      <c r="E503" s="10">
        <f t="shared" si="63"/>
        <v>0</v>
      </c>
      <c r="F503" s="9">
        <f t="shared" si="64"/>
        <v>0</v>
      </c>
      <c r="G503" s="10"/>
    </row>
    <row r="504" spans="1:7" ht="9">
      <c r="A504" s="8"/>
      <c r="B504" s="10"/>
      <c r="C504" s="8"/>
      <c r="D504" s="8"/>
      <c r="E504" s="10">
        <f t="shared" si="63"/>
        <v>0</v>
      </c>
      <c r="F504" s="9">
        <f t="shared" si="64"/>
        <v>0</v>
      </c>
      <c r="G504" s="10"/>
    </row>
    <row r="505" spans="1:7" ht="9">
      <c r="A505" s="8"/>
      <c r="B505" s="10"/>
      <c r="C505" s="8"/>
      <c r="D505" s="8"/>
      <c r="E505" s="10">
        <f t="shared" si="63"/>
        <v>0</v>
      </c>
      <c r="F505" s="9">
        <f t="shared" si="64"/>
        <v>0</v>
      </c>
      <c r="G505" s="10"/>
    </row>
    <row r="506" spans="1:7" ht="9">
      <c r="A506" s="1" t="s">
        <v>323</v>
      </c>
      <c r="B506" s="11"/>
      <c r="C506" s="2"/>
      <c r="D506" s="2"/>
      <c r="E506" s="11"/>
      <c r="F506" s="11"/>
      <c r="G506" s="11"/>
    </row>
    <row r="507" spans="1:7" ht="9">
      <c r="A507" s="4"/>
      <c r="B507" s="33" t="s">
        <v>76</v>
      </c>
      <c r="C507" s="5" t="s">
        <v>98</v>
      </c>
      <c r="D507" s="5"/>
      <c r="E507" s="33" t="s">
        <v>100</v>
      </c>
      <c r="F507" s="33" t="s">
        <v>103</v>
      </c>
      <c r="G507" s="33" t="s">
        <v>102</v>
      </c>
    </row>
    <row r="508" spans="1:7" ht="9">
      <c r="A508" s="18" t="s">
        <v>180</v>
      </c>
      <c r="B508" s="10"/>
      <c r="C508" s="8"/>
      <c r="D508" s="2"/>
      <c r="E508" s="10">
        <f aca="true" t="shared" si="65" ref="E508:E527">B508*C508</f>
        <v>0</v>
      </c>
      <c r="F508" s="9">
        <f aca="true" t="shared" si="66" ref="F508:F527">IF(G508&gt;1,(E508-G508),E508)</f>
        <v>0</v>
      </c>
      <c r="G508" s="10"/>
    </row>
    <row r="509" spans="1:7" ht="9">
      <c r="A509" s="18" t="s">
        <v>197</v>
      </c>
      <c r="B509" s="10"/>
      <c r="C509" s="8"/>
      <c r="D509" s="2"/>
      <c r="E509" s="10">
        <f t="shared" si="65"/>
        <v>0</v>
      </c>
      <c r="F509" s="9">
        <f t="shared" si="66"/>
        <v>0</v>
      </c>
      <c r="G509" s="10"/>
    </row>
    <row r="510" spans="1:7" ht="9">
      <c r="A510" s="19" t="s">
        <v>198</v>
      </c>
      <c r="B510" s="10"/>
      <c r="C510" s="8"/>
      <c r="D510" s="2"/>
      <c r="E510" s="10">
        <f t="shared" si="65"/>
        <v>0</v>
      </c>
      <c r="F510" s="9">
        <f t="shared" si="66"/>
        <v>0</v>
      </c>
      <c r="G510" s="10"/>
    </row>
    <row r="511" spans="1:7" ht="9">
      <c r="A511" s="19" t="s">
        <v>199</v>
      </c>
      <c r="B511" s="10"/>
      <c r="C511" s="8"/>
      <c r="D511" s="2"/>
      <c r="E511" s="10">
        <f t="shared" si="65"/>
        <v>0</v>
      </c>
      <c r="F511" s="9">
        <f t="shared" si="66"/>
        <v>0</v>
      </c>
      <c r="G511" s="10"/>
    </row>
    <row r="512" spans="1:7" ht="9">
      <c r="A512" s="19"/>
      <c r="B512" s="10"/>
      <c r="C512" s="8"/>
      <c r="D512" s="2"/>
      <c r="E512" s="10">
        <f t="shared" si="65"/>
        <v>0</v>
      </c>
      <c r="F512" s="9">
        <f t="shared" si="66"/>
        <v>0</v>
      </c>
      <c r="G512" s="10"/>
    </row>
    <row r="513" spans="1:7" ht="9">
      <c r="A513" s="19"/>
      <c r="B513" s="10"/>
      <c r="C513" s="8"/>
      <c r="D513" s="2"/>
      <c r="E513" s="10">
        <f t="shared" si="65"/>
        <v>0</v>
      </c>
      <c r="F513" s="9">
        <f t="shared" si="66"/>
        <v>0</v>
      </c>
      <c r="G513" s="10"/>
    </row>
    <row r="514" spans="1:7" ht="9">
      <c r="A514" s="19"/>
      <c r="B514" s="10"/>
      <c r="C514" s="8"/>
      <c r="D514" s="2"/>
      <c r="E514" s="10">
        <f t="shared" si="65"/>
        <v>0</v>
      </c>
      <c r="F514" s="9">
        <f t="shared" si="66"/>
        <v>0</v>
      </c>
      <c r="G514" s="10"/>
    </row>
    <row r="515" spans="1:7" ht="9">
      <c r="A515" s="19"/>
      <c r="B515" s="10"/>
      <c r="C515" s="8"/>
      <c r="D515" s="2"/>
      <c r="E515" s="10">
        <f t="shared" si="65"/>
        <v>0</v>
      </c>
      <c r="F515" s="9">
        <f t="shared" si="66"/>
        <v>0</v>
      </c>
      <c r="G515" s="10"/>
    </row>
    <row r="516" spans="1:7" ht="9">
      <c r="A516" s="19"/>
      <c r="B516" s="10"/>
      <c r="C516" s="8"/>
      <c r="D516" s="2"/>
      <c r="E516" s="10">
        <f t="shared" si="65"/>
        <v>0</v>
      </c>
      <c r="F516" s="9">
        <f t="shared" si="66"/>
        <v>0</v>
      </c>
      <c r="G516" s="10"/>
    </row>
    <row r="517" spans="1:7" ht="9">
      <c r="A517" s="19"/>
      <c r="B517" s="10"/>
      <c r="C517" s="8"/>
      <c r="D517" s="2"/>
      <c r="E517" s="10">
        <f t="shared" si="65"/>
        <v>0</v>
      </c>
      <c r="F517" s="9">
        <f t="shared" si="66"/>
        <v>0</v>
      </c>
      <c r="G517" s="10"/>
    </row>
    <row r="518" spans="1:7" ht="9">
      <c r="A518" s="19"/>
      <c r="B518" s="10"/>
      <c r="C518" s="8"/>
      <c r="D518" s="2"/>
      <c r="E518" s="10">
        <f t="shared" si="65"/>
        <v>0</v>
      </c>
      <c r="F518" s="9">
        <f t="shared" si="66"/>
        <v>0</v>
      </c>
      <c r="G518" s="10"/>
    </row>
    <row r="519" spans="1:7" ht="9">
      <c r="A519" s="19"/>
      <c r="B519" s="10"/>
      <c r="C519" s="8"/>
      <c r="D519" s="2"/>
      <c r="E519" s="10">
        <f t="shared" si="65"/>
        <v>0</v>
      </c>
      <c r="F519" s="9">
        <f t="shared" si="66"/>
        <v>0</v>
      </c>
      <c r="G519" s="10"/>
    </row>
    <row r="520" spans="1:7" ht="9">
      <c r="A520" s="19"/>
      <c r="B520" s="10"/>
      <c r="C520" s="8"/>
      <c r="D520" s="2"/>
      <c r="E520" s="10">
        <f t="shared" si="65"/>
        <v>0</v>
      </c>
      <c r="F520" s="9">
        <f t="shared" si="66"/>
        <v>0</v>
      </c>
      <c r="G520" s="10"/>
    </row>
    <row r="521" spans="1:7" ht="9">
      <c r="A521" s="19"/>
      <c r="B521" s="10"/>
      <c r="C521" s="8"/>
      <c r="D521" s="2"/>
      <c r="E521" s="10">
        <f t="shared" si="65"/>
        <v>0</v>
      </c>
      <c r="F521" s="9">
        <f t="shared" si="66"/>
        <v>0</v>
      </c>
      <c r="G521" s="10"/>
    </row>
    <row r="522" spans="1:7" ht="9">
      <c r="A522" s="19"/>
      <c r="B522" s="10"/>
      <c r="C522" s="8"/>
      <c r="D522" s="2"/>
      <c r="E522" s="10">
        <f t="shared" si="65"/>
        <v>0</v>
      </c>
      <c r="F522" s="9">
        <f t="shared" si="66"/>
        <v>0</v>
      </c>
      <c r="G522" s="10"/>
    </row>
    <row r="523" spans="1:7" ht="9">
      <c r="A523" s="19"/>
      <c r="B523" s="10"/>
      <c r="C523" s="8"/>
      <c r="D523" s="2"/>
      <c r="E523" s="10">
        <f t="shared" si="65"/>
        <v>0</v>
      </c>
      <c r="F523" s="9">
        <f t="shared" si="66"/>
        <v>0</v>
      </c>
      <c r="G523" s="10"/>
    </row>
    <row r="524" spans="1:7" ht="9">
      <c r="A524" s="19"/>
      <c r="B524" s="10"/>
      <c r="C524" s="8"/>
      <c r="D524" s="2"/>
      <c r="E524" s="10">
        <f t="shared" si="65"/>
        <v>0</v>
      </c>
      <c r="F524" s="9">
        <f t="shared" si="66"/>
        <v>0</v>
      </c>
      <c r="G524" s="10"/>
    </row>
    <row r="525" spans="1:7" ht="9">
      <c r="A525" s="19"/>
      <c r="B525" s="10"/>
      <c r="C525" s="8"/>
      <c r="D525" s="2"/>
      <c r="E525" s="10">
        <f t="shared" si="65"/>
        <v>0</v>
      </c>
      <c r="F525" s="9">
        <f t="shared" si="66"/>
        <v>0</v>
      </c>
      <c r="G525" s="10"/>
    </row>
    <row r="526" spans="1:7" ht="9">
      <c r="A526" s="19"/>
      <c r="B526" s="10"/>
      <c r="C526" s="8"/>
      <c r="D526" s="2"/>
      <c r="E526" s="10">
        <f t="shared" si="65"/>
        <v>0</v>
      </c>
      <c r="F526" s="9">
        <f t="shared" si="66"/>
        <v>0</v>
      </c>
      <c r="G526" s="10"/>
    </row>
    <row r="527" spans="1:7" ht="9">
      <c r="A527" s="19"/>
      <c r="B527" s="10"/>
      <c r="C527" s="8"/>
      <c r="D527" s="2"/>
      <c r="E527" s="10">
        <f t="shared" si="65"/>
        <v>0</v>
      </c>
      <c r="F527" s="9">
        <f t="shared" si="66"/>
        <v>0</v>
      </c>
      <c r="G527" s="10"/>
    </row>
    <row r="528" spans="1:7" ht="9">
      <c r="A528" s="1" t="s">
        <v>324</v>
      </c>
      <c r="B528" s="11"/>
      <c r="C528" s="2"/>
      <c r="D528" s="2"/>
      <c r="E528" s="11"/>
      <c r="F528" s="11"/>
      <c r="G528" s="11"/>
    </row>
    <row r="529" spans="1:7" ht="9">
      <c r="A529" s="4"/>
      <c r="B529" s="33" t="s">
        <v>105</v>
      </c>
      <c r="C529" s="5" t="s">
        <v>99</v>
      </c>
      <c r="D529" s="5"/>
      <c r="E529" s="33" t="s">
        <v>100</v>
      </c>
      <c r="F529" s="33" t="s">
        <v>103</v>
      </c>
      <c r="G529" s="33" t="s">
        <v>102</v>
      </c>
    </row>
    <row r="530" spans="1:7" ht="9">
      <c r="A530" s="18"/>
      <c r="B530" s="10"/>
      <c r="C530" s="8"/>
      <c r="D530" s="2"/>
      <c r="E530" s="10">
        <f aca="true" t="shared" si="67" ref="E530:E542">B530*C530</f>
        <v>0</v>
      </c>
      <c r="F530" s="9">
        <f aca="true" t="shared" si="68" ref="F530:F542">IF(G530&gt;1,(E530-G530),E530)</f>
        <v>0</v>
      </c>
      <c r="G530" s="10"/>
    </row>
    <row r="531" spans="1:7" ht="9">
      <c r="A531" s="18"/>
      <c r="B531" s="10"/>
      <c r="C531" s="8"/>
      <c r="D531" s="2"/>
      <c r="E531" s="10">
        <f t="shared" si="67"/>
        <v>0</v>
      </c>
      <c r="F531" s="9">
        <f t="shared" si="68"/>
        <v>0</v>
      </c>
      <c r="G531" s="10"/>
    </row>
    <row r="532" spans="1:7" ht="9">
      <c r="A532" s="19"/>
      <c r="B532" s="10"/>
      <c r="C532" s="8"/>
      <c r="D532" s="2"/>
      <c r="E532" s="10">
        <f t="shared" si="67"/>
        <v>0</v>
      </c>
      <c r="F532" s="9">
        <f t="shared" si="68"/>
        <v>0</v>
      </c>
      <c r="G532" s="10"/>
    </row>
    <row r="533" spans="1:7" ht="9">
      <c r="A533" s="19"/>
      <c r="B533" s="10"/>
      <c r="C533" s="8"/>
      <c r="D533" s="2"/>
      <c r="E533" s="10">
        <f t="shared" si="67"/>
        <v>0</v>
      </c>
      <c r="F533" s="9">
        <f t="shared" si="68"/>
        <v>0</v>
      </c>
      <c r="G533" s="10"/>
    </row>
    <row r="534" spans="1:7" ht="9">
      <c r="A534" s="19"/>
      <c r="B534" s="10"/>
      <c r="C534" s="8"/>
      <c r="D534" s="2"/>
      <c r="E534" s="10">
        <f t="shared" si="67"/>
        <v>0</v>
      </c>
      <c r="F534" s="9">
        <f t="shared" si="68"/>
        <v>0</v>
      </c>
      <c r="G534" s="10"/>
    </row>
    <row r="535" spans="1:7" ht="9">
      <c r="A535" s="19"/>
      <c r="B535" s="10"/>
      <c r="C535" s="8"/>
      <c r="D535" s="2"/>
      <c r="E535" s="10">
        <f t="shared" si="67"/>
        <v>0</v>
      </c>
      <c r="F535" s="9">
        <f t="shared" si="68"/>
        <v>0</v>
      </c>
      <c r="G535" s="10"/>
    </row>
    <row r="536" spans="1:7" ht="9">
      <c r="A536" s="19"/>
      <c r="B536" s="10"/>
      <c r="C536" s="8"/>
      <c r="D536" s="2"/>
      <c r="E536" s="10">
        <f t="shared" si="67"/>
        <v>0</v>
      </c>
      <c r="F536" s="9">
        <f t="shared" si="68"/>
        <v>0</v>
      </c>
      <c r="G536" s="10"/>
    </row>
    <row r="537" spans="1:7" ht="9">
      <c r="A537" s="19"/>
      <c r="B537" s="10"/>
      <c r="C537" s="8"/>
      <c r="D537" s="2"/>
      <c r="E537" s="10">
        <f t="shared" si="67"/>
        <v>0</v>
      </c>
      <c r="F537" s="9">
        <f t="shared" si="68"/>
        <v>0</v>
      </c>
      <c r="G537" s="10"/>
    </row>
    <row r="538" spans="1:7" ht="9">
      <c r="A538" s="19"/>
      <c r="B538" s="10"/>
      <c r="C538" s="8"/>
      <c r="D538" s="2"/>
      <c r="E538" s="10">
        <f t="shared" si="67"/>
        <v>0</v>
      </c>
      <c r="F538" s="9">
        <f t="shared" si="68"/>
        <v>0</v>
      </c>
      <c r="G538" s="10"/>
    </row>
    <row r="539" spans="1:7" ht="9">
      <c r="A539" s="19"/>
      <c r="B539" s="10"/>
      <c r="C539" s="8"/>
      <c r="D539" s="2"/>
      <c r="E539" s="10">
        <f t="shared" si="67"/>
        <v>0</v>
      </c>
      <c r="F539" s="9">
        <f t="shared" si="68"/>
        <v>0</v>
      </c>
      <c r="G539" s="10"/>
    </row>
    <row r="540" spans="1:7" ht="9">
      <c r="A540" s="19"/>
      <c r="B540" s="10"/>
      <c r="C540" s="8"/>
      <c r="D540" s="2"/>
      <c r="E540" s="10">
        <f t="shared" si="67"/>
        <v>0</v>
      </c>
      <c r="F540" s="9">
        <f t="shared" si="68"/>
        <v>0</v>
      </c>
      <c r="G540" s="10"/>
    </row>
    <row r="541" spans="1:7" ht="9">
      <c r="A541" s="19"/>
      <c r="B541" s="10"/>
      <c r="C541" s="8"/>
      <c r="D541" s="2"/>
      <c r="E541" s="10">
        <f t="shared" si="67"/>
        <v>0</v>
      </c>
      <c r="F541" s="9">
        <f t="shared" si="68"/>
        <v>0</v>
      </c>
      <c r="G541" s="10"/>
    </row>
    <row r="542" spans="1:7" ht="9">
      <c r="A542" s="19"/>
      <c r="B542" s="10"/>
      <c r="C542" s="8"/>
      <c r="D542" s="2"/>
      <c r="E542" s="10">
        <f t="shared" si="67"/>
        <v>0</v>
      </c>
      <c r="F542" s="9">
        <f t="shared" si="68"/>
        <v>0</v>
      </c>
      <c r="G542" s="10"/>
    </row>
    <row r="543" spans="1:7" ht="9">
      <c r="A543" s="19"/>
      <c r="B543" s="10"/>
      <c r="C543" s="8"/>
      <c r="D543" s="2"/>
      <c r="E543" s="10">
        <f>B543*C543</f>
        <v>0</v>
      </c>
      <c r="F543" s="9">
        <f>IF(G543&gt;1,(E543-G543),E543)</f>
        <v>0</v>
      </c>
      <c r="G543" s="10"/>
    </row>
    <row r="544" spans="1:7" ht="9">
      <c r="A544" s="19"/>
      <c r="B544" s="10"/>
      <c r="C544" s="8"/>
      <c r="D544" s="2"/>
      <c r="E544" s="10">
        <f aca="true" t="shared" si="69" ref="E544:E550">B544*C544</f>
        <v>0</v>
      </c>
      <c r="F544" s="9">
        <f aca="true" t="shared" si="70" ref="F544:F550">IF(G544&gt;1,(E544-G544),E544)</f>
        <v>0</v>
      </c>
      <c r="G544" s="10"/>
    </row>
    <row r="545" spans="1:7" ht="9">
      <c r="A545" s="19"/>
      <c r="B545" s="10"/>
      <c r="C545" s="8"/>
      <c r="D545" s="2"/>
      <c r="E545" s="10">
        <f t="shared" si="69"/>
        <v>0</v>
      </c>
      <c r="F545" s="9">
        <f t="shared" si="70"/>
        <v>0</v>
      </c>
      <c r="G545" s="10"/>
    </row>
    <row r="546" spans="1:7" ht="9">
      <c r="A546" s="19"/>
      <c r="B546" s="10"/>
      <c r="C546" s="8"/>
      <c r="D546" s="2"/>
      <c r="E546" s="10">
        <f t="shared" si="69"/>
        <v>0</v>
      </c>
      <c r="F546" s="9">
        <f t="shared" si="70"/>
        <v>0</v>
      </c>
      <c r="G546" s="10"/>
    </row>
    <row r="547" spans="1:7" ht="9">
      <c r="A547" s="19"/>
      <c r="B547" s="10"/>
      <c r="C547" s="8"/>
      <c r="D547" s="2"/>
      <c r="E547" s="10">
        <f t="shared" si="69"/>
        <v>0</v>
      </c>
      <c r="F547" s="9">
        <f t="shared" si="70"/>
        <v>0</v>
      </c>
      <c r="G547" s="10"/>
    </row>
    <row r="548" spans="1:7" ht="9">
      <c r="A548" s="19"/>
      <c r="B548" s="10"/>
      <c r="C548" s="8"/>
      <c r="D548" s="2"/>
      <c r="E548" s="10">
        <f t="shared" si="69"/>
        <v>0</v>
      </c>
      <c r="F548" s="9">
        <f t="shared" si="70"/>
        <v>0</v>
      </c>
      <c r="G548" s="10"/>
    </row>
    <row r="549" spans="1:7" ht="9">
      <c r="A549" s="19"/>
      <c r="B549" s="10"/>
      <c r="C549" s="8"/>
      <c r="D549" s="2"/>
      <c r="E549" s="10">
        <f t="shared" si="69"/>
        <v>0</v>
      </c>
      <c r="F549" s="9">
        <f t="shared" si="70"/>
        <v>0</v>
      </c>
      <c r="G549" s="10"/>
    </row>
    <row r="550" spans="1:7" ht="9">
      <c r="A550" s="19"/>
      <c r="B550" s="10"/>
      <c r="C550" s="8"/>
      <c r="D550" s="2"/>
      <c r="E550" s="10">
        <f t="shared" si="69"/>
        <v>0</v>
      </c>
      <c r="F550" s="9">
        <f t="shared" si="70"/>
        <v>0</v>
      </c>
      <c r="G550" s="10"/>
    </row>
    <row r="551" spans="1:7" ht="9">
      <c r="A551" s="1" t="s">
        <v>325</v>
      </c>
      <c r="B551" s="11"/>
      <c r="C551" s="2"/>
      <c r="D551" s="2"/>
      <c r="E551" s="11"/>
      <c r="F551" s="11"/>
      <c r="G551" s="11"/>
    </row>
    <row r="552" spans="1:7" s="6" customFormat="1" ht="9">
      <c r="A552" s="4"/>
      <c r="B552" s="33" t="s">
        <v>105</v>
      </c>
      <c r="C552" s="5" t="s">
        <v>99</v>
      </c>
      <c r="D552" s="5"/>
      <c r="E552" s="33" t="s">
        <v>100</v>
      </c>
      <c r="F552" s="33" t="s">
        <v>103</v>
      </c>
      <c r="G552" s="33" t="s">
        <v>102</v>
      </c>
    </row>
    <row r="553" spans="1:7" ht="9">
      <c r="A553" s="18"/>
      <c r="B553" s="10"/>
      <c r="C553" s="8"/>
      <c r="D553" s="2"/>
      <c r="E553" s="10">
        <f aca="true" t="shared" si="71" ref="E553:E565">B553*C553</f>
        <v>0</v>
      </c>
      <c r="F553" s="9">
        <f aca="true" t="shared" si="72" ref="F553:F565">IF(G553&gt;1,(E553-G553),E553)</f>
        <v>0</v>
      </c>
      <c r="G553" s="10"/>
    </row>
    <row r="554" spans="1:7" ht="9">
      <c r="A554" s="18"/>
      <c r="B554" s="10"/>
      <c r="C554" s="8"/>
      <c r="D554" s="2"/>
      <c r="E554" s="10">
        <f t="shared" si="71"/>
        <v>0</v>
      </c>
      <c r="F554" s="9">
        <f t="shared" si="72"/>
        <v>0</v>
      </c>
      <c r="G554" s="10"/>
    </row>
    <row r="555" spans="1:7" ht="9">
      <c r="A555" s="19"/>
      <c r="B555" s="10"/>
      <c r="C555" s="8"/>
      <c r="D555" s="2"/>
      <c r="E555" s="10">
        <f t="shared" si="71"/>
        <v>0</v>
      </c>
      <c r="F555" s="9">
        <f t="shared" si="72"/>
        <v>0</v>
      </c>
      <c r="G555" s="10"/>
    </row>
    <row r="556" spans="1:7" ht="9">
      <c r="A556" s="19"/>
      <c r="B556" s="10"/>
      <c r="C556" s="8"/>
      <c r="D556" s="2"/>
      <c r="E556" s="10">
        <f t="shared" si="71"/>
        <v>0</v>
      </c>
      <c r="F556" s="9">
        <f t="shared" si="72"/>
        <v>0</v>
      </c>
      <c r="G556" s="10"/>
    </row>
    <row r="557" spans="1:7" ht="9">
      <c r="A557" s="19"/>
      <c r="B557" s="10"/>
      <c r="C557" s="8"/>
      <c r="D557" s="2"/>
      <c r="E557" s="10">
        <f t="shared" si="71"/>
        <v>0</v>
      </c>
      <c r="F557" s="9">
        <f t="shared" si="72"/>
        <v>0</v>
      </c>
      <c r="G557" s="10"/>
    </row>
    <row r="558" spans="1:7" ht="9">
      <c r="A558" s="19"/>
      <c r="B558" s="10"/>
      <c r="C558" s="8"/>
      <c r="D558" s="2"/>
      <c r="E558" s="10">
        <f t="shared" si="71"/>
        <v>0</v>
      </c>
      <c r="F558" s="9">
        <f t="shared" si="72"/>
        <v>0</v>
      </c>
      <c r="G558" s="10"/>
    </row>
    <row r="559" spans="1:7" ht="9">
      <c r="A559" s="19"/>
      <c r="B559" s="10"/>
      <c r="C559" s="8"/>
      <c r="D559" s="2"/>
      <c r="E559" s="10">
        <f t="shared" si="71"/>
        <v>0</v>
      </c>
      <c r="F559" s="9">
        <f t="shared" si="72"/>
        <v>0</v>
      </c>
      <c r="G559" s="10"/>
    </row>
    <row r="560" spans="1:7" ht="9">
      <c r="A560" s="19"/>
      <c r="B560" s="10"/>
      <c r="C560" s="8"/>
      <c r="D560" s="2"/>
      <c r="E560" s="10">
        <f t="shared" si="71"/>
        <v>0</v>
      </c>
      <c r="F560" s="9">
        <f t="shared" si="72"/>
        <v>0</v>
      </c>
      <c r="G560" s="10"/>
    </row>
    <row r="561" spans="1:7" ht="9">
      <c r="A561" s="19"/>
      <c r="B561" s="10"/>
      <c r="C561" s="8"/>
      <c r="D561" s="2"/>
      <c r="E561" s="10">
        <f t="shared" si="71"/>
        <v>0</v>
      </c>
      <c r="F561" s="9">
        <f t="shared" si="72"/>
        <v>0</v>
      </c>
      <c r="G561" s="10"/>
    </row>
    <row r="562" spans="1:7" ht="9">
      <c r="A562" s="19"/>
      <c r="B562" s="10"/>
      <c r="C562" s="8"/>
      <c r="D562" s="2"/>
      <c r="E562" s="10">
        <f t="shared" si="71"/>
        <v>0</v>
      </c>
      <c r="F562" s="9">
        <f t="shared" si="72"/>
        <v>0</v>
      </c>
      <c r="G562" s="10"/>
    </row>
    <row r="563" spans="1:7" ht="9">
      <c r="A563" s="19"/>
      <c r="B563" s="10"/>
      <c r="C563" s="8"/>
      <c r="D563" s="2"/>
      <c r="E563" s="10">
        <f t="shared" si="71"/>
        <v>0</v>
      </c>
      <c r="F563" s="9">
        <f t="shared" si="72"/>
        <v>0</v>
      </c>
      <c r="G563" s="10"/>
    </row>
    <row r="564" spans="1:7" ht="9">
      <c r="A564" s="19"/>
      <c r="B564" s="10"/>
      <c r="C564" s="8"/>
      <c r="D564" s="2"/>
      <c r="E564" s="10">
        <f t="shared" si="71"/>
        <v>0</v>
      </c>
      <c r="F564" s="9">
        <f t="shared" si="72"/>
        <v>0</v>
      </c>
      <c r="G564" s="10"/>
    </row>
    <row r="565" spans="1:7" ht="9">
      <c r="A565" s="19"/>
      <c r="B565" s="10"/>
      <c r="C565" s="8"/>
      <c r="D565" s="2"/>
      <c r="E565" s="10">
        <f t="shared" si="71"/>
        <v>0</v>
      </c>
      <c r="F565" s="9">
        <f t="shared" si="72"/>
        <v>0</v>
      </c>
      <c r="G565" s="10"/>
    </row>
    <row r="566" spans="1:7" ht="9">
      <c r="A566" s="19"/>
      <c r="B566" s="10"/>
      <c r="C566" s="8"/>
      <c r="D566" s="2"/>
      <c r="E566" s="10">
        <f>B566*C566</f>
        <v>0</v>
      </c>
      <c r="F566" s="9">
        <f>IF(G566&gt;1,(E566-G566),E566)</f>
        <v>0</v>
      </c>
      <c r="G566" s="10"/>
    </row>
    <row r="567" spans="1:7" ht="9">
      <c r="A567" s="19"/>
      <c r="B567" s="10"/>
      <c r="C567" s="8"/>
      <c r="D567" s="2"/>
      <c r="E567" s="10">
        <f aca="true" t="shared" si="73" ref="E567:E573">B567*C567</f>
        <v>0</v>
      </c>
      <c r="F567" s="9">
        <f aca="true" t="shared" si="74" ref="F567:F573">IF(G567&gt;1,(E567-G567),E567)</f>
        <v>0</v>
      </c>
      <c r="G567" s="10"/>
    </row>
    <row r="568" spans="1:7" ht="9">
      <c r="A568" s="19"/>
      <c r="B568" s="10"/>
      <c r="C568" s="8"/>
      <c r="D568" s="2"/>
      <c r="E568" s="10">
        <f t="shared" si="73"/>
        <v>0</v>
      </c>
      <c r="F568" s="9">
        <f t="shared" si="74"/>
        <v>0</v>
      </c>
      <c r="G568" s="10"/>
    </row>
    <row r="569" spans="1:7" ht="9">
      <c r="A569" s="19"/>
      <c r="B569" s="10"/>
      <c r="C569" s="8"/>
      <c r="D569" s="2"/>
      <c r="E569" s="10">
        <f t="shared" si="73"/>
        <v>0</v>
      </c>
      <c r="F569" s="9">
        <f t="shared" si="74"/>
        <v>0</v>
      </c>
      <c r="G569" s="10"/>
    </row>
    <row r="570" spans="1:7" ht="9">
      <c r="A570" s="19"/>
      <c r="B570" s="10"/>
      <c r="C570" s="8"/>
      <c r="D570" s="2"/>
      <c r="E570" s="10">
        <f t="shared" si="73"/>
        <v>0</v>
      </c>
      <c r="F570" s="9">
        <f t="shared" si="74"/>
        <v>0</v>
      </c>
      <c r="G570" s="10"/>
    </row>
    <row r="571" spans="1:7" ht="9">
      <c r="A571" s="19"/>
      <c r="B571" s="10"/>
      <c r="C571" s="8"/>
      <c r="D571" s="2"/>
      <c r="E571" s="10">
        <f t="shared" si="73"/>
        <v>0</v>
      </c>
      <c r="F571" s="9">
        <f t="shared" si="74"/>
        <v>0</v>
      </c>
      <c r="G571" s="10"/>
    </row>
    <row r="572" spans="1:7" ht="9">
      <c r="A572" s="19"/>
      <c r="B572" s="10"/>
      <c r="C572" s="8"/>
      <c r="D572" s="2"/>
      <c r="E572" s="10">
        <f t="shared" si="73"/>
        <v>0</v>
      </c>
      <c r="F572" s="9">
        <f t="shared" si="74"/>
        <v>0</v>
      </c>
      <c r="G572" s="10"/>
    </row>
    <row r="573" spans="1:7" ht="9">
      <c r="A573" s="19"/>
      <c r="B573" s="10"/>
      <c r="C573" s="8"/>
      <c r="D573" s="2"/>
      <c r="E573" s="10">
        <f t="shared" si="73"/>
        <v>0</v>
      </c>
      <c r="F573" s="9">
        <f t="shared" si="74"/>
        <v>0</v>
      </c>
      <c r="G573" s="10"/>
    </row>
    <row r="574" spans="1:7" ht="9">
      <c r="A574" s="1" t="s">
        <v>326</v>
      </c>
      <c r="B574" s="11"/>
      <c r="C574" s="2"/>
      <c r="D574" s="2"/>
      <c r="E574" s="11"/>
      <c r="F574" s="11"/>
      <c r="G574" s="11"/>
    </row>
    <row r="575" spans="1:7" s="6" customFormat="1" ht="9">
      <c r="A575" s="4"/>
      <c r="B575" s="33" t="s">
        <v>76</v>
      </c>
      <c r="C575" s="5" t="s">
        <v>98</v>
      </c>
      <c r="D575" s="5" t="s">
        <v>99</v>
      </c>
      <c r="E575" s="33" t="s">
        <v>100</v>
      </c>
      <c r="F575" s="33" t="s">
        <v>103</v>
      </c>
      <c r="G575" s="33" t="s">
        <v>102</v>
      </c>
    </row>
    <row r="576" spans="1:7" ht="9">
      <c r="A576" s="18"/>
      <c r="B576" s="10"/>
      <c r="C576" s="8"/>
      <c r="D576" s="2"/>
      <c r="E576" s="10">
        <f aca="true" t="shared" si="75" ref="E576:E588">B576*C576</f>
        <v>0</v>
      </c>
      <c r="F576" s="9">
        <f aca="true" t="shared" si="76" ref="F576:F588">IF(G576&gt;1,(E576-G576),E576)</f>
        <v>0</v>
      </c>
      <c r="G576" s="10"/>
    </row>
    <row r="577" spans="1:7" ht="9">
      <c r="A577" s="18"/>
      <c r="B577" s="10"/>
      <c r="C577" s="8"/>
      <c r="D577" s="2"/>
      <c r="E577" s="10">
        <f t="shared" si="75"/>
        <v>0</v>
      </c>
      <c r="F577" s="9">
        <f t="shared" si="76"/>
        <v>0</v>
      </c>
      <c r="G577" s="10"/>
    </row>
    <row r="578" spans="1:7" ht="9">
      <c r="A578" s="19"/>
      <c r="B578" s="10"/>
      <c r="C578" s="8"/>
      <c r="D578" s="2"/>
      <c r="E578" s="10">
        <f t="shared" si="75"/>
        <v>0</v>
      </c>
      <c r="F578" s="9">
        <f t="shared" si="76"/>
        <v>0</v>
      </c>
      <c r="G578" s="10"/>
    </row>
    <row r="579" spans="1:7" ht="9">
      <c r="A579" s="19"/>
      <c r="B579" s="10"/>
      <c r="C579" s="8"/>
      <c r="D579" s="2"/>
      <c r="E579" s="10">
        <f t="shared" si="75"/>
        <v>0</v>
      </c>
      <c r="F579" s="9">
        <f t="shared" si="76"/>
        <v>0</v>
      </c>
      <c r="G579" s="10"/>
    </row>
    <row r="580" spans="1:7" ht="9">
      <c r="A580" s="19"/>
      <c r="B580" s="10"/>
      <c r="C580" s="8"/>
      <c r="D580" s="2"/>
      <c r="E580" s="10">
        <f t="shared" si="75"/>
        <v>0</v>
      </c>
      <c r="F580" s="9">
        <f t="shared" si="76"/>
        <v>0</v>
      </c>
      <c r="G580" s="10"/>
    </row>
    <row r="581" spans="1:7" ht="9">
      <c r="A581" s="19"/>
      <c r="B581" s="10"/>
      <c r="C581" s="8"/>
      <c r="D581" s="2"/>
      <c r="E581" s="10">
        <f t="shared" si="75"/>
        <v>0</v>
      </c>
      <c r="F581" s="9">
        <f t="shared" si="76"/>
        <v>0</v>
      </c>
      <c r="G581" s="10"/>
    </row>
    <row r="582" spans="1:7" ht="9">
      <c r="A582" s="19"/>
      <c r="B582" s="10"/>
      <c r="C582" s="8"/>
      <c r="D582" s="2"/>
      <c r="E582" s="10">
        <f t="shared" si="75"/>
        <v>0</v>
      </c>
      <c r="F582" s="9">
        <f t="shared" si="76"/>
        <v>0</v>
      </c>
      <c r="G582" s="10"/>
    </row>
    <row r="583" spans="1:7" ht="9">
      <c r="A583" s="19"/>
      <c r="B583" s="10"/>
      <c r="C583" s="8"/>
      <c r="D583" s="2"/>
      <c r="E583" s="10">
        <f t="shared" si="75"/>
        <v>0</v>
      </c>
      <c r="F583" s="9">
        <f t="shared" si="76"/>
        <v>0</v>
      </c>
      <c r="G583" s="10"/>
    </row>
    <row r="584" spans="1:7" ht="9">
      <c r="A584" s="19"/>
      <c r="B584" s="10"/>
      <c r="C584" s="8"/>
      <c r="D584" s="2"/>
      <c r="E584" s="10">
        <f t="shared" si="75"/>
        <v>0</v>
      </c>
      <c r="F584" s="9">
        <f t="shared" si="76"/>
        <v>0</v>
      </c>
      <c r="G584" s="10"/>
    </row>
    <row r="585" spans="1:7" ht="9">
      <c r="A585" s="19"/>
      <c r="B585" s="10"/>
      <c r="C585" s="8"/>
      <c r="D585" s="2"/>
      <c r="E585" s="10">
        <f t="shared" si="75"/>
        <v>0</v>
      </c>
      <c r="F585" s="9">
        <f t="shared" si="76"/>
        <v>0</v>
      </c>
      <c r="G585" s="10"/>
    </row>
    <row r="586" spans="1:7" ht="9">
      <c r="A586" s="19"/>
      <c r="B586" s="10"/>
      <c r="C586" s="8"/>
      <c r="D586" s="2"/>
      <c r="E586" s="10">
        <f t="shared" si="75"/>
        <v>0</v>
      </c>
      <c r="F586" s="9">
        <f t="shared" si="76"/>
        <v>0</v>
      </c>
      <c r="G586" s="10"/>
    </row>
    <row r="587" spans="1:7" ht="9">
      <c r="A587" s="19"/>
      <c r="B587" s="10"/>
      <c r="C587" s="8"/>
      <c r="D587" s="2"/>
      <c r="E587" s="10">
        <f t="shared" si="75"/>
        <v>0</v>
      </c>
      <c r="F587" s="9">
        <f t="shared" si="76"/>
        <v>0</v>
      </c>
      <c r="G587" s="10"/>
    </row>
    <row r="588" spans="1:7" ht="9">
      <c r="A588" s="19"/>
      <c r="B588" s="10"/>
      <c r="C588" s="8"/>
      <c r="D588" s="2"/>
      <c r="E588" s="10">
        <f t="shared" si="75"/>
        <v>0</v>
      </c>
      <c r="F588" s="9">
        <f t="shared" si="76"/>
        <v>0</v>
      </c>
      <c r="G588" s="10"/>
    </row>
    <row r="589" spans="1:7" ht="9">
      <c r="A589" s="19"/>
      <c r="B589" s="10"/>
      <c r="C589" s="8"/>
      <c r="D589" s="2"/>
      <c r="E589" s="10">
        <f>B589*C589</f>
        <v>0</v>
      </c>
      <c r="F589" s="9">
        <f>IF(G589&gt;1,(E589-G589),E589)</f>
        <v>0</v>
      </c>
      <c r="G589" s="10"/>
    </row>
    <row r="590" spans="1:7" ht="9">
      <c r="A590" s="19"/>
      <c r="B590" s="10"/>
      <c r="C590" s="8"/>
      <c r="D590" s="2"/>
      <c r="E590" s="10">
        <f aca="true" t="shared" si="77" ref="E590:E595">B590*C590</f>
        <v>0</v>
      </c>
      <c r="F590" s="9">
        <f aca="true" t="shared" si="78" ref="F590:F595">IF(G590&gt;1,(E590-G590),E590)</f>
        <v>0</v>
      </c>
      <c r="G590" s="10"/>
    </row>
    <row r="591" spans="1:7" ht="9">
      <c r="A591" s="19"/>
      <c r="B591" s="10"/>
      <c r="C591" s="8"/>
      <c r="D591" s="2"/>
      <c r="E591" s="10">
        <f t="shared" si="77"/>
        <v>0</v>
      </c>
      <c r="F591" s="9">
        <f t="shared" si="78"/>
        <v>0</v>
      </c>
      <c r="G591" s="10"/>
    </row>
    <row r="592" spans="1:7" ht="9">
      <c r="A592" s="19"/>
      <c r="B592" s="10"/>
      <c r="C592" s="8"/>
      <c r="D592" s="2"/>
      <c r="E592" s="10">
        <f t="shared" si="77"/>
        <v>0</v>
      </c>
      <c r="F592" s="9">
        <f t="shared" si="78"/>
        <v>0</v>
      </c>
      <c r="G592" s="10"/>
    </row>
    <row r="593" spans="1:7" ht="9">
      <c r="A593" s="19"/>
      <c r="B593" s="10"/>
      <c r="C593" s="8"/>
      <c r="D593" s="2"/>
      <c r="E593" s="10">
        <f t="shared" si="77"/>
        <v>0</v>
      </c>
      <c r="F593" s="9">
        <f t="shared" si="78"/>
        <v>0</v>
      </c>
      <c r="G593" s="10"/>
    </row>
    <row r="594" spans="1:7" ht="9">
      <c r="A594" s="19"/>
      <c r="B594" s="10"/>
      <c r="C594" s="8"/>
      <c r="D594" s="2"/>
      <c r="E594" s="10">
        <f t="shared" si="77"/>
        <v>0</v>
      </c>
      <c r="F594" s="9">
        <f t="shared" si="78"/>
        <v>0</v>
      </c>
      <c r="G594" s="10"/>
    </row>
    <row r="595" spans="1:7" ht="9">
      <c r="A595" s="19"/>
      <c r="B595" s="10"/>
      <c r="C595" s="8"/>
      <c r="D595" s="2"/>
      <c r="E595" s="10">
        <f t="shared" si="77"/>
        <v>0</v>
      </c>
      <c r="F595" s="9">
        <f t="shared" si="78"/>
        <v>0</v>
      </c>
      <c r="G595" s="10"/>
    </row>
    <row r="596" spans="1:7" ht="9">
      <c r="A596" s="1" t="s">
        <v>327</v>
      </c>
      <c r="B596" s="11"/>
      <c r="C596" s="2"/>
      <c r="D596" s="2"/>
      <c r="E596" s="11"/>
      <c r="F596" s="11"/>
      <c r="G596" s="11"/>
    </row>
    <row r="597" spans="1:7" ht="9">
      <c r="A597" s="4"/>
      <c r="B597" s="33" t="s">
        <v>106</v>
      </c>
      <c r="C597" s="5" t="s">
        <v>99</v>
      </c>
      <c r="D597" s="5"/>
      <c r="E597" s="33" t="s">
        <v>100</v>
      </c>
      <c r="F597" s="33" t="s">
        <v>103</v>
      </c>
      <c r="G597" s="33" t="s">
        <v>102</v>
      </c>
    </row>
    <row r="598" spans="1:7" ht="9">
      <c r="A598" s="18" t="s">
        <v>167</v>
      </c>
      <c r="B598" s="10"/>
      <c r="C598" s="8"/>
      <c r="D598" s="2"/>
      <c r="E598" s="10">
        <f aca="true" t="shared" si="79" ref="E598:E610">B598*C598</f>
        <v>0</v>
      </c>
      <c r="F598" s="9">
        <f aca="true" t="shared" si="80" ref="F598:F610">IF(G598&gt;1,(E598-G598),E598)</f>
        <v>0</v>
      </c>
      <c r="G598" s="10"/>
    </row>
    <row r="599" spans="1:7" ht="9">
      <c r="A599" s="18" t="s">
        <v>200</v>
      </c>
      <c r="B599" s="10"/>
      <c r="C599" s="8"/>
      <c r="D599" s="2"/>
      <c r="E599" s="10">
        <f t="shared" si="79"/>
        <v>0</v>
      </c>
      <c r="F599" s="9">
        <f t="shared" si="80"/>
        <v>0</v>
      </c>
      <c r="G599" s="10"/>
    </row>
    <row r="600" spans="1:7" ht="9">
      <c r="A600" s="19" t="s">
        <v>201</v>
      </c>
      <c r="B600" s="10"/>
      <c r="C600" s="8"/>
      <c r="D600" s="2"/>
      <c r="E600" s="10">
        <f t="shared" si="79"/>
        <v>0</v>
      </c>
      <c r="F600" s="9">
        <f t="shared" si="80"/>
        <v>0</v>
      </c>
      <c r="G600" s="10"/>
    </row>
    <row r="601" spans="1:7" ht="9">
      <c r="A601" s="19"/>
      <c r="B601" s="10"/>
      <c r="C601" s="8"/>
      <c r="D601" s="2"/>
      <c r="E601" s="10">
        <f t="shared" si="79"/>
        <v>0</v>
      </c>
      <c r="F601" s="9">
        <f t="shared" si="80"/>
        <v>0</v>
      </c>
      <c r="G601" s="10"/>
    </row>
    <row r="602" spans="1:7" ht="9">
      <c r="A602" s="19"/>
      <c r="B602" s="10"/>
      <c r="C602" s="8"/>
      <c r="D602" s="2"/>
      <c r="E602" s="10">
        <f t="shared" si="79"/>
        <v>0</v>
      </c>
      <c r="F602" s="9">
        <f t="shared" si="80"/>
        <v>0</v>
      </c>
      <c r="G602" s="10"/>
    </row>
    <row r="603" spans="1:7" ht="9">
      <c r="A603" s="19"/>
      <c r="B603" s="10"/>
      <c r="C603" s="8"/>
      <c r="D603" s="2"/>
      <c r="E603" s="10">
        <f t="shared" si="79"/>
        <v>0</v>
      </c>
      <c r="F603" s="9">
        <f t="shared" si="80"/>
        <v>0</v>
      </c>
      <c r="G603" s="10"/>
    </row>
    <row r="604" spans="1:7" ht="9">
      <c r="A604" s="19"/>
      <c r="B604" s="10"/>
      <c r="C604" s="8"/>
      <c r="D604" s="2"/>
      <c r="E604" s="10">
        <f t="shared" si="79"/>
        <v>0</v>
      </c>
      <c r="F604" s="9">
        <f t="shared" si="80"/>
        <v>0</v>
      </c>
      <c r="G604" s="10"/>
    </row>
    <row r="605" spans="1:7" ht="9">
      <c r="A605" s="19"/>
      <c r="B605" s="10"/>
      <c r="C605" s="8"/>
      <c r="D605" s="2"/>
      <c r="E605" s="10">
        <f t="shared" si="79"/>
        <v>0</v>
      </c>
      <c r="F605" s="9">
        <f t="shared" si="80"/>
        <v>0</v>
      </c>
      <c r="G605" s="10"/>
    </row>
    <row r="606" spans="1:7" ht="9">
      <c r="A606" s="19"/>
      <c r="B606" s="10"/>
      <c r="C606" s="8"/>
      <c r="D606" s="2"/>
      <c r="E606" s="10">
        <f t="shared" si="79"/>
        <v>0</v>
      </c>
      <c r="F606" s="9">
        <f t="shared" si="80"/>
        <v>0</v>
      </c>
      <c r="G606" s="10"/>
    </row>
    <row r="607" spans="1:7" ht="9">
      <c r="A607" s="19"/>
      <c r="B607" s="10"/>
      <c r="C607" s="8"/>
      <c r="D607" s="2"/>
      <c r="E607" s="10">
        <f t="shared" si="79"/>
        <v>0</v>
      </c>
      <c r="F607" s="9">
        <f t="shared" si="80"/>
        <v>0</v>
      </c>
      <c r="G607" s="10"/>
    </row>
    <row r="608" spans="1:7" ht="9">
      <c r="A608" s="19"/>
      <c r="B608" s="10"/>
      <c r="C608" s="8"/>
      <c r="D608" s="2"/>
      <c r="E608" s="10">
        <f t="shared" si="79"/>
        <v>0</v>
      </c>
      <c r="F608" s="9">
        <f t="shared" si="80"/>
        <v>0</v>
      </c>
      <c r="G608" s="10"/>
    </row>
    <row r="609" spans="1:7" ht="9">
      <c r="A609" s="19"/>
      <c r="B609" s="10"/>
      <c r="C609" s="8"/>
      <c r="D609" s="2"/>
      <c r="E609" s="10">
        <f t="shared" si="79"/>
        <v>0</v>
      </c>
      <c r="F609" s="9">
        <f t="shared" si="80"/>
        <v>0</v>
      </c>
      <c r="G609" s="10"/>
    </row>
    <row r="610" spans="1:7" ht="9">
      <c r="A610" s="19"/>
      <c r="B610" s="10"/>
      <c r="C610" s="8"/>
      <c r="D610" s="2"/>
      <c r="E610" s="10">
        <f t="shared" si="79"/>
        <v>0</v>
      </c>
      <c r="F610" s="9">
        <f t="shared" si="80"/>
        <v>0</v>
      </c>
      <c r="G610" s="10"/>
    </row>
    <row r="611" spans="1:7" ht="9">
      <c r="A611" s="19"/>
      <c r="B611" s="10"/>
      <c r="C611" s="8"/>
      <c r="D611" s="2"/>
      <c r="E611" s="10">
        <f>B611*C611</f>
        <v>0</v>
      </c>
      <c r="F611" s="9">
        <f>IF(G611&gt;1,(E611-G611),E611)</f>
        <v>0</v>
      </c>
      <c r="G611" s="10"/>
    </row>
    <row r="612" spans="1:7" ht="9">
      <c r="A612" s="19"/>
      <c r="B612" s="10"/>
      <c r="C612" s="8"/>
      <c r="D612" s="2"/>
      <c r="E612" s="10">
        <f aca="true" t="shared" si="81" ref="E612:E617">B612*C612</f>
        <v>0</v>
      </c>
      <c r="F612" s="9">
        <f aca="true" t="shared" si="82" ref="F612:F617">IF(G612&gt;1,(E612-G612),E612)</f>
        <v>0</v>
      </c>
      <c r="G612" s="10"/>
    </row>
    <row r="613" spans="1:7" ht="9">
      <c r="A613" s="19"/>
      <c r="B613" s="10"/>
      <c r="C613" s="8"/>
      <c r="D613" s="2"/>
      <c r="E613" s="10">
        <f t="shared" si="81"/>
        <v>0</v>
      </c>
      <c r="F613" s="9">
        <f t="shared" si="82"/>
        <v>0</v>
      </c>
      <c r="G613" s="10"/>
    </row>
    <row r="614" spans="1:7" ht="9">
      <c r="A614" s="19"/>
      <c r="B614" s="10"/>
      <c r="C614" s="8"/>
      <c r="D614" s="2"/>
      <c r="E614" s="10">
        <f t="shared" si="81"/>
        <v>0</v>
      </c>
      <c r="F614" s="9">
        <f t="shared" si="82"/>
        <v>0</v>
      </c>
      <c r="G614" s="10"/>
    </row>
    <row r="615" spans="1:7" ht="9">
      <c r="A615" s="19"/>
      <c r="B615" s="10"/>
      <c r="C615" s="8"/>
      <c r="D615" s="2"/>
      <c r="E615" s="10">
        <f t="shared" si="81"/>
        <v>0</v>
      </c>
      <c r="F615" s="9">
        <f t="shared" si="82"/>
        <v>0</v>
      </c>
      <c r="G615" s="10"/>
    </row>
    <row r="616" spans="1:7" ht="9">
      <c r="A616" s="19"/>
      <c r="B616" s="10"/>
      <c r="C616" s="8"/>
      <c r="D616" s="2"/>
      <c r="E616" s="10">
        <f t="shared" si="81"/>
        <v>0</v>
      </c>
      <c r="F616" s="9">
        <f t="shared" si="82"/>
        <v>0</v>
      </c>
      <c r="G616" s="10"/>
    </row>
    <row r="617" spans="1:7" ht="9">
      <c r="A617" s="19"/>
      <c r="B617" s="10"/>
      <c r="C617" s="8"/>
      <c r="D617" s="2"/>
      <c r="E617" s="10">
        <f t="shared" si="81"/>
        <v>0</v>
      </c>
      <c r="F617" s="9">
        <f t="shared" si="82"/>
        <v>0</v>
      </c>
      <c r="G617" s="10"/>
    </row>
    <row r="618" spans="1:7" ht="9">
      <c r="A618" s="2"/>
      <c r="B618" s="11"/>
      <c r="C618" s="2"/>
      <c r="D618" s="2"/>
      <c r="E618" s="11"/>
      <c r="F618" s="11"/>
      <c r="G618" s="11"/>
    </row>
    <row r="619" spans="1:7" ht="9">
      <c r="A619" s="2"/>
      <c r="B619" s="11"/>
      <c r="C619" s="245" t="s">
        <v>166</v>
      </c>
      <c r="D619" s="245"/>
      <c r="E619" s="30">
        <f>SUM(E464:E617)</f>
        <v>0</v>
      </c>
      <c r="F619" s="30">
        <f>SUM(F464:F617)</f>
        <v>0</v>
      </c>
      <c r="G619" s="31">
        <f>SUM(G464:G617)</f>
        <v>0</v>
      </c>
    </row>
    <row r="620" spans="1:7" ht="11.25">
      <c r="A620" s="27" t="s">
        <v>328</v>
      </c>
      <c r="B620" s="11"/>
      <c r="C620" s="2"/>
      <c r="D620" s="2"/>
      <c r="E620" s="11"/>
      <c r="F620" s="11"/>
      <c r="G620" s="11"/>
    </row>
    <row r="621" spans="1:7" ht="9">
      <c r="A621" s="1" t="s">
        <v>329</v>
      </c>
      <c r="B621" s="11"/>
      <c r="C621" s="2"/>
      <c r="D621" s="2"/>
      <c r="E621" s="11"/>
      <c r="F621" s="11"/>
      <c r="G621" s="11"/>
    </row>
    <row r="622" spans="1:7" ht="9">
      <c r="A622" s="22"/>
      <c r="B622" s="35" t="s">
        <v>107</v>
      </c>
      <c r="C622" s="23" t="s">
        <v>99</v>
      </c>
      <c r="D622" s="5"/>
      <c r="E622" s="33" t="s">
        <v>100</v>
      </c>
      <c r="F622" s="33" t="s">
        <v>103</v>
      </c>
      <c r="G622" s="33" t="s">
        <v>102</v>
      </c>
    </row>
    <row r="623" spans="1:7" ht="9">
      <c r="A623" s="12" t="s">
        <v>110</v>
      </c>
      <c r="B623" s="10"/>
      <c r="C623" s="8"/>
      <c r="D623" s="2"/>
      <c r="E623" s="10">
        <f aca="true" t="shared" si="83" ref="E623:E642">B623*C623</f>
        <v>0</v>
      </c>
      <c r="F623" s="9">
        <f aca="true" t="shared" si="84" ref="F623:F653">IF(G623&gt;1,(E623-G623),E623)</f>
        <v>0</v>
      </c>
      <c r="G623" s="10"/>
    </row>
    <row r="624" spans="1:7" ht="9">
      <c r="A624" s="12" t="s">
        <v>128</v>
      </c>
      <c r="B624" s="10"/>
      <c r="C624" s="8"/>
      <c r="D624" s="2"/>
      <c r="E624" s="10">
        <f t="shared" si="83"/>
        <v>0</v>
      </c>
      <c r="F624" s="9">
        <f t="shared" si="84"/>
        <v>0</v>
      </c>
      <c r="G624" s="10"/>
    </row>
    <row r="625" spans="1:7" ht="9">
      <c r="A625" s="12" t="s">
        <v>111</v>
      </c>
      <c r="B625" s="10"/>
      <c r="C625" s="8"/>
      <c r="D625" s="2"/>
      <c r="E625" s="10">
        <f t="shared" si="83"/>
        <v>0</v>
      </c>
      <c r="F625" s="9">
        <f t="shared" si="84"/>
        <v>0</v>
      </c>
      <c r="G625" s="10"/>
    </row>
    <row r="626" spans="1:7" ht="9">
      <c r="A626" s="12" t="s">
        <v>114</v>
      </c>
      <c r="B626" s="10"/>
      <c r="C626" s="8"/>
      <c r="D626" s="2"/>
      <c r="E626" s="10">
        <f t="shared" si="83"/>
        <v>0</v>
      </c>
      <c r="F626" s="9">
        <f t="shared" si="84"/>
        <v>0</v>
      </c>
      <c r="G626" s="10"/>
    </row>
    <row r="627" spans="1:7" ht="9">
      <c r="A627" s="12" t="s">
        <v>122</v>
      </c>
      <c r="B627" s="10"/>
      <c r="C627" s="8"/>
      <c r="D627" s="2"/>
      <c r="E627" s="10">
        <f t="shared" si="83"/>
        <v>0</v>
      </c>
      <c r="F627" s="9">
        <f t="shared" si="84"/>
        <v>0</v>
      </c>
      <c r="G627" s="10"/>
    </row>
    <row r="628" spans="1:7" ht="9">
      <c r="A628" s="24" t="s">
        <v>120</v>
      </c>
      <c r="B628" s="10"/>
      <c r="C628" s="8"/>
      <c r="D628" s="2"/>
      <c r="E628" s="10">
        <f t="shared" si="83"/>
        <v>0</v>
      </c>
      <c r="F628" s="9">
        <f t="shared" si="84"/>
        <v>0</v>
      </c>
      <c r="G628" s="10"/>
    </row>
    <row r="629" spans="1:7" ht="9">
      <c r="A629" s="24" t="s">
        <v>121</v>
      </c>
      <c r="B629" s="10"/>
      <c r="C629" s="8"/>
      <c r="D629" s="2"/>
      <c r="E629" s="10">
        <f t="shared" si="83"/>
        <v>0</v>
      </c>
      <c r="F629" s="9">
        <f t="shared" si="84"/>
        <v>0</v>
      </c>
      <c r="G629" s="10"/>
    </row>
    <row r="630" spans="1:7" ht="9">
      <c r="A630" s="24" t="s">
        <v>117</v>
      </c>
      <c r="B630" s="10"/>
      <c r="C630" s="8"/>
      <c r="D630" s="2"/>
      <c r="E630" s="10">
        <f t="shared" si="83"/>
        <v>0</v>
      </c>
      <c r="F630" s="9">
        <f t="shared" si="84"/>
        <v>0</v>
      </c>
      <c r="G630" s="10"/>
    </row>
    <row r="631" spans="1:7" ht="9">
      <c r="A631" s="12" t="s">
        <v>115</v>
      </c>
      <c r="B631" s="10"/>
      <c r="C631" s="8"/>
      <c r="D631" s="2"/>
      <c r="E631" s="10">
        <f t="shared" si="83"/>
        <v>0</v>
      </c>
      <c r="F631" s="9">
        <f t="shared" si="84"/>
        <v>0</v>
      </c>
      <c r="G631" s="10"/>
    </row>
    <row r="632" spans="1:7" ht="9">
      <c r="A632" s="12" t="s">
        <v>113</v>
      </c>
      <c r="B632" s="10"/>
      <c r="C632" s="8"/>
      <c r="D632" s="2"/>
      <c r="E632" s="10">
        <f t="shared" si="83"/>
        <v>0</v>
      </c>
      <c r="F632" s="9">
        <f t="shared" si="84"/>
        <v>0</v>
      </c>
      <c r="G632" s="10"/>
    </row>
    <row r="633" spans="1:7" ht="9">
      <c r="A633" s="12" t="s">
        <v>108</v>
      </c>
      <c r="B633" s="10"/>
      <c r="C633" s="8"/>
      <c r="D633" s="2"/>
      <c r="E633" s="10">
        <f t="shared" si="83"/>
        <v>0</v>
      </c>
      <c r="F633" s="9">
        <f t="shared" si="84"/>
        <v>0</v>
      </c>
      <c r="G633" s="10"/>
    </row>
    <row r="634" spans="1:7" ht="9">
      <c r="A634" s="24" t="s">
        <v>116</v>
      </c>
      <c r="B634" s="10"/>
      <c r="C634" s="8"/>
      <c r="D634" s="2"/>
      <c r="E634" s="10">
        <f t="shared" si="83"/>
        <v>0</v>
      </c>
      <c r="F634" s="9">
        <f t="shared" si="84"/>
        <v>0</v>
      </c>
      <c r="G634" s="10"/>
    </row>
    <row r="635" spans="1:7" ht="9">
      <c r="A635" s="12" t="s">
        <v>109</v>
      </c>
      <c r="B635" s="10"/>
      <c r="C635" s="8"/>
      <c r="D635" s="2"/>
      <c r="E635" s="10">
        <f t="shared" si="83"/>
        <v>0</v>
      </c>
      <c r="F635" s="9">
        <f t="shared" si="84"/>
        <v>0</v>
      </c>
      <c r="G635" s="10"/>
    </row>
    <row r="636" spans="1:7" ht="9">
      <c r="A636" s="24" t="s">
        <v>132</v>
      </c>
      <c r="B636" s="10"/>
      <c r="C636" s="8"/>
      <c r="D636" s="2"/>
      <c r="E636" s="10">
        <f t="shared" si="83"/>
        <v>0</v>
      </c>
      <c r="F636" s="9">
        <f t="shared" si="84"/>
        <v>0</v>
      </c>
      <c r="G636" s="10"/>
    </row>
    <row r="637" spans="1:7" ht="9">
      <c r="A637" s="12" t="s">
        <v>161</v>
      </c>
      <c r="B637" s="10"/>
      <c r="C637" s="8"/>
      <c r="D637" s="2"/>
      <c r="E637" s="10">
        <f t="shared" si="83"/>
        <v>0</v>
      </c>
      <c r="F637" s="9">
        <f t="shared" si="84"/>
        <v>0</v>
      </c>
      <c r="G637" s="10"/>
    </row>
    <row r="638" spans="1:7" ht="9">
      <c r="A638" s="24" t="s">
        <v>133</v>
      </c>
      <c r="B638" s="10"/>
      <c r="C638" s="8"/>
      <c r="D638" s="2"/>
      <c r="E638" s="10">
        <f t="shared" si="83"/>
        <v>0</v>
      </c>
      <c r="F638" s="9">
        <f t="shared" si="84"/>
        <v>0</v>
      </c>
      <c r="G638" s="10"/>
    </row>
    <row r="639" spans="1:7" ht="9">
      <c r="A639" s="24" t="s">
        <v>119</v>
      </c>
      <c r="B639" s="10"/>
      <c r="C639" s="8"/>
      <c r="D639" s="2"/>
      <c r="E639" s="10">
        <f t="shared" si="83"/>
        <v>0</v>
      </c>
      <c r="F639" s="9">
        <f t="shared" si="84"/>
        <v>0</v>
      </c>
      <c r="G639" s="10"/>
    </row>
    <row r="640" spans="1:7" ht="9">
      <c r="A640" s="12"/>
      <c r="B640" s="10"/>
      <c r="C640" s="8"/>
      <c r="D640" s="2"/>
      <c r="E640" s="10">
        <f t="shared" si="83"/>
        <v>0</v>
      </c>
      <c r="F640" s="9">
        <f t="shared" si="84"/>
        <v>0</v>
      </c>
      <c r="G640" s="10"/>
    </row>
    <row r="641" spans="1:7" ht="9">
      <c r="A641" s="12"/>
      <c r="B641" s="10"/>
      <c r="C641" s="8"/>
      <c r="D641" s="2"/>
      <c r="E641" s="10">
        <f t="shared" si="83"/>
        <v>0</v>
      </c>
      <c r="F641" s="9">
        <f t="shared" si="84"/>
        <v>0</v>
      </c>
      <c r="G641" s="10"/>
    </row>
    <row r="642" spans="1:7" ht="9">
      <c r="A642" s="24"/>
      <c r="B642" s="10"/>
      <c r="C642" s="8"/>
      <c r="D642" s="2"/>
      <c r="E642" s="10">
        <f t="shared" si="83"/>
        <v>0</v>
      </c>
      <c r="F642" s="9">
        <f t="shared" si="84"/>
        <v>0</v>
      </c>
      <c r="G642" s="10"/>
    </row>
    <row r="643" spans="1:7" ht="9">
      <c r="A643" s="12"/>
      <c r="B643" s="10"/>
      <c r="C643" s="8"/>
      <c r="D643" s="2"/>
      <c r="E643" s="10">
        <f>B643*C643</f>
        <v>0</v>
      </c>
      <c r="F643" s="9">
        <f t="shared" si="84"/>
        <v>0</v>
      </c>
      <c r="G643" s="10"/>
    </row>
    <row r="644" spans="1:7" ht="9">
      <c r="A644" s="24"/>
      <c r="B644" s="10"/>
      <c r="C644" s="8"/>
      <c r="D644" s="2"/>
      <c r="E644" s="10">
        <f>B644*C644</f>
        <v>0</v>
      </c>
      <c r="F644" s="9">
        <f t="shared" si="84"/>
        <v>0</v>
      </c>
      <c r="G644" s="10"/>
    </row>
    <row r="645" spans="1:7" ht="9">
      <c r="A645" s="24"/>
      <c r="B645" s="10"/>
      <c r="C645" s="8"/>
      <c r="D645" s="2"/>
      <c r="E645" s="10">
        <f aca="true" t="shared" si="85" ref="E645:E653">B645*C645</f>
        <v>0</v>
      </c>
      <c r="F645" s="9">
        <f t="shared" si="84"/>
        <v>0</v>
      </c>
      <c r="G645" s="10"/>
    </row>
    <row r="646" spans="1:7" ht="9">
      <c r="A646" s="24"/>
      <c r="B646" s="10"/>
      <c r="C646" s="8"/>
      <c r="D646" s="2"/>
      <c r="E646" s="10">
        <f t="shared" si="85"/>
        <v>0</v>
      </c>
      <c r="F646" s="9">
        <f t="shared" si="84"/>
        <v>0</v>
      </c>
      <c r="G646" s="10"/>
    </row>
    <row r="647" spans="1:7" ht="9">
      <c r="A647" s="24"/>
      <c r="B647" s="10"/>
      <c r="C647" s="8"/>
      <c r="D647" s="2"/>
      <c r="E647" s="10">
        <f t="shared" si="85"/>
        <v>0</v>
      </c>
      <c r="F647" s="9">
        <f t="shared" si="84"/>
        <v>0</v>
      </c>
      <c r="G647" s="10"/>
    </row>
    <row r="648" spans="1:7" ht="9">
      <c r="A648" s="24"/>
      <c r="B648" s="10"/>
      <c r="C648" s="8"/>
      <c r="D648" s="2"/>
      <c r="E648" s="10">
        <f t="shared" si="85"/>
        <v>0</v>
      </c>
      <c r="F648" s="9">
        <f t="shared" si="84"/>
        <v>0</v>
      </c>
      <c r="G648" s="10"/>
    </row>
    <row r="649" spans="1:7" ht="9">
      <c r="A649" s="24"/>
      <c r="B649" s="10"/>
      <c r="C649" s="8"/>
      <c r="D649" s="2"/>
      <c r="E649" s="10">
        <f t="shared" si="85"/>
        <v>0</v>
      </c>
      <c r="F649" s="9">
        <f t="shared" si="84"/>
        <v>0</v>
      </c>
      <c r="G649" s="10"/>
    </row>
    <row r="650" spans="1:7" ht="9">
      <c r="A650" s="24"/>
      <c r="B650" s="10"/>
      <c r="C650" s="8"/>
      <c r="D650" s="2"/>
      <c r="E650" s="10">
        <f t="shared" si="85"/>
        <v>0</v>
      </c>
      <c r="F650" s="9">
        <f t="shared" si="84"/>
        <v>0</v>
      </c>
      <c r="G650" s="10"/>
    </row>
    <row r="651" spans="1:7" ht="9">
      <c r="A651" s="24"/>
      <c r="B651" s="10"/>
      <c r="C651" s="8"/>
      <c r="D651" s="2"/>
      <c r="E651" s="10">
        <f t="shared" si="85"/>
        <v>0</v>
      </c>
      <c r="F651" s="9">
        <f t="shared" si="84"/>
        <v>0</v>
      </c>
      <c r="G651" s="10"/>
    </row>
    <row r="652" spans="1:7" ht="9">
      <c r="A652" s="24"/>
      <c r="B652" s="10"/>
      <c r="C652" s="8"/>
      <c r="D652" s="2"/>
      <c r="E652" s="10">
        <f t="shared" si="85"/>
        <v>0</v>
      </c>
      <c r="F652" s="9">
        <f t="shared" si="84"/>
        <v>0</v>
      </c>
      <c r="G652" s="10"/>
    </row>
    <row r="653" spans="1:7" ht="9">
      <c r="A653" s="24"/>
      <c r="B653" s="10"/>
      <c r="C653" s="8"/>
      <c r="D653" s="2"/>
      <c r="E653" s="10">
        <f t="shared" si="85"/>
        <v>0</v>
      </c>
      <c r="F653" s="9">
        <f t="shared" si="84"/>
        <v>0</v>
      </c>
      <c r="G653" s="10"/>
    </row>
    <row r="654" spans="1:7" ht="9">
      <c r="A654" s="1" t="s">
        <v>330</v>
      </c>
      <c r="B654" s="11"/>
      <c r="C654" s="2"/>
      <c r="D654" s="2"/>
      <c r="E654" s="11"/>
      <c r="F654" s="11"/>
      <c r="G654" s="11"/>
    </row>
    <row r="655" spans="1:7" ht="9">
      <c r="A655" s="22"/>
      <c r="B655" s="35" t="s">
        <v>107</v>
      </c>
      <c r="C655" s="23" t="s">
        <v>99</v>
      </c>
      <c r="D655" s="5" t="s">
        <v>131</v>
      </c>
      <c r="E655" s="33" t="s">
        <v>100</v>
      </c>
      <c r="F655" s="33" t="s">
        <v>103</v>
      </c>
      <c r="G655" s="33" t="s">
        <v>102</v>
      </c>
    </row>
    <row r="656" spans="1:7" ht="9">
      <c r="A656" s="12" t="s">
        <v>129</v>
      </c>
      <c r="B656" s="10">
        <v>2</v>
      </c>
      <c r="C656" s="8"/>
      <c r="D656" s="25"/>
      <c r="E656" s="10">
        <f aca="true" t="shared" si="86" ref="E656:E691">B656*C656*D656</f>
        <v>0</v>
      </c>
      <c r="F656" s="9">
        <f aca="true" t="shared" si="87" ref="F656:F691">IF(G656&gt;1,(E656-G656),E656)</f>
        <v>0</v>
      </c>
      <c r="G656" s="10"/>
    </row>
    <row r="657" spans="1:7" ht="9">
      <c r="A657" s="12" t="s">
        <v>130</v>
      </c>
      <c r="B657" s="10">
        <v>2</v>
      </c>
      <c r="C657" s="8"/>
      <c r="D657" s="25"/>
      <c r="E657" s="10">
        <f t="shared" si="86"/>
        <v>0</v>
      </c>
      <c r="F657" s="9">
        <f t="shared" si="87"/>
        <v>0</v>
      </c>
      <c r="G657" s="10"/>
    </row>
    <row r="658" spans="1:7" ht="9">
      <c r="A658" s="12" t="s">
        <v>112</v>
      </c>
      <c r="B658" s="10">
        <v>2</v>
      </c>
      <c r="C658" s="8"/>
      <c r="D658" s="25"/>
      <c r="E658" s="10">
        <f t="shared" si="86"/>
        <v>0</v>
      </c>
      <c r="F658" s="9">
        <f t="shared" si="87"/>
        <v>0</v>
      </c>
      <c r="G658" s="10"/>
    </row>
    <row r="659" spans="1:7" ht="9">
      <c r="A659" s="12" t="s">
        <v>114</v>
      </c>
      <c r="B659" s="10">
        <v>10</v>
      </c>
      <c r="C659" s="8"/>
      <c r="D659" s="25"/>
      <c r="E659" s="10">
        <f t="shared" si="86"/>
        <v>0</v>
      </c>
      <c r="F659" s="9">
        <f t="shared" si="87"/>
        <v>0</v>
      </c>
      <c r="G659" s="10"/>
    </row>
    <row r="660" spans="1:7" ht="9">
      <c r="A660" s="12" t="s">
        <v>125</v>
      </c>
      <c r="B660" s="10">
        <v>20</v>
      </c>
      <c r="C660" s="8"/>
      <c r="D660" s="25"/>
      <c r="E660" s="10">
        <f t="shared" si="86"/>
        <v>0</v>
      </c>
      <c r="F660" s="9">
        <f t="shared" si="87"/>
        <v>0</v>
      </c>
      <c r="G660" s="10"/>
    </row>
    <row r="661" spans="1:7" ht="9">
      <c r="A661" s="12" t="s">
        <v>123</v>
      </c>
      <c r="B661" s="10">
        <v>20</v>
      </c>
      <c r="C661" s="8"/>
      <c r="D661" s="25"/>
      <c r="E661" s="10">
        <f t="shared" si="86"/>
        <v>0</v>
      </c>
      <c r="F661" s="9">
        <f t="shared" si="87"/>
        <v>0</v>
      </c>
      <c r="G661" s="10"/>
    </row>
    <row r="662" spans="1:7" ht="9">
      <c r="A662" s="12" t="s">
        <v>124</v>
      </c>
      <c r="B662" s="10">
        <v>20</v>
      </c>
      <c r="C662" s="8"/>
      <c r="D662" s="25"/>
      <c r="E662" s="10">
        <f t="shared" si="86"/>
        <v>0</v>
      </c>
      <c r="F662" s="9">
        <f t="shared" si="87"/>
        <v>0</v>
      </c>
      <c r="G662" s="10"/>
    </row>
    <row r="663" spans="1:7" ht="9">
      <c r="A663" s="12" t="s">
        <v>127</v>
      </c>
      <c r="B663" s="10">
        <v>20</v>
      </c>
      <c r="C663" s="8"/>
      <c r="D663" s="25"/>
      <c r="E663" s="10">
        <f t="shared" si="86"/>
        <v>0</v>
      </c>
      <c r="F663" s="9">
        <f t="shared" si="87"/>
        <v>0</v>
      </c>
      <c r="G663" s="10"/>
    </row>
    <row r="664" spans="1:7" ht="9">
      <c r="A664" s="12" t="s">
        <v>118</v>
      </c>
      <c r="B664" s="10">
        <v>3</v>
      </c>
      <c r="C664" s="8"/>
      <c r="D664" s="25"/>
      <c r="E664" s="10">
        <f t="shared" si="86"/>
        <v>0</v>
      </c>
      <c r="F664" s="9">
        <f t="shared" si="87"/>
        <v>0</v>
      </c>
      <c r="G664" s="10"/>
    </row>
    <row r="665" spans="1:7" ht="9">
      <c r="A665" s="12" t="s">
        <v>126</v>
      </c>
      <c r="B665" s="10">
        <v>10</v>
      </c>
      <c r="C665" s="8"/>
      <c r="D665" s="25"/>
      <c r="E665" s="10">
        <f t="shared" si="86"/>
        <v>0</v>
      </c>
      <c r="F665" s="9">
        <f t="shared" si="87"/>
        <v>0</v>
      </c>
      <c r="G665" s="10"/>
    </row>
    <row r="666" spans="1:7" ht="9">
      <c r="A666" s="12" t="s">
        <v>75</v>
      </c>
      <c r="B666" s="10">
        <v>20</v>
      </c>
      <c r="C666" s="8"/>
      <c r="D666" s="25"/>
      <c r="E666" s="10">
        <f t="shared" si="86"/>
        <v>0</v>
      </c>
      <c r="F666" s="9">
        <f t="shared" si="87"/>
        <v>0</v>
      </c>
      <c r="G666" s="10"/>
    </row>
    <row r="667" spans="1:7" ht="9">
      <c r="A667" s="12" t="s">
        <v>162</v>
      </c>
      <c r="B667" s="10">
        <v>3</v>
      </c>
      <c r="C667" s="8"/>
      <c r="D667" s="25"/>
      <c r="E667" s="10">
        <f t="shared" si="86"/>
        <v>0</v>
      </c>
      <c r="F667" s="9">
        <f t="shared" si="87"/>
        <v>0</v>
      </c>
      <c r="G667" s="10"/>
    </row>
    <row r="668" spans="1:7" ht="9">
      <c r="A668" s="12"/>
      <c r="B668" s="10"/>
      <c r="C668" s="8"/>
      <c r="D668" s="25"/>
      <c r="E668" s="10">
        <f t="shared" si="86"/>
        <v>0</v>
      </c>
      <c r="F668" s="9">
        <f t="shared" si="87"/>
        <v>0</v>
      </c>
      <c r="G668" s="10"/>
    </row>
    <row r="669" spans="1:7" ht="9">
      <c r="A669" s="12"/>
      <c r="B669" s="10"/>
      <c r="C669" s="8"/>
      <c r="D669" s="25"/>
      <c r="E669" s="10">
        <f t="shared" si="86"/>
        <v>0</v>
      </c>
      <c r="F669" s="9">
        <f t="shared" si="87"/>
        <v>0</v>
      </c>
      <c r="G669" s="10"/>
    </row>
    <row r="670" spans="1:7" ht="9">
      <c r="A670" s="12"/>
      <c r="B670" s="10"/>
      <c r="C670" s="8"/>
      <c r="D670" s="25"/>
      <c r="E670" s="10">
        <f t="shared" si="86"/>
        <v>0</v>
      </c>
      <c r="F670" s="9">
        <f t="shared" si="87"/>
        <v>0</v>
      </c>
      <c r="G670" s="10"/>
    </row>
    <row r="671" spans="1:7" ht="9">
      <c r="A671" s="12"/>
      <c r="B671" s="10"/>
      <c r="C671" s="8"/>
      <c r="D671" s="25"/>
      <c r="E671" s="10">
        <f t="shared" si="86"/>
        <v>0</v>
      </c>
      <c r="F671" s="9">
        <f t="shared" si="87"/>
        <v>0</v>
      </c>
      <c r="G671" s="10"/>
    </row>
    <row r="672" spans="1:7" ht="9">
      <c r="A672" s="12"/>
      <c r="B672" s="10"/>
      <c r="C672" s="8"/>
      <c r="D672" s="25"/>
      <c r="E672" s="10">
        <f t="shared" si="86"/>
        <v>0</v>
      </c>
      <c r="F672" s="9">
        <f t="shared" si="87"/>
        <v>0</v>
      </c>
      <c r="G672" s="10"/>
    </row>
    <row r="673" spans="1:7" ht="9">
      <c r="A673" s="12"/>
      <c r="B673" s="10"/>
      <c r="C673" s="8"/>
      <c r="D673" s="25"/>
      <c r="E673" s="10">
        <f t="shared" si="86"/>
        <v>0</v>
      </c>
      <c r="F673" s="9">
        <f t="shared" si="87"/>
        <v>0</v>
      </c>
      <c r="G673" s="10"/>
    </row>
    <row r="674" spans="1:7" ht="9">
      <c r="A674" s="12"/>
      <c r="B674" s="10"/>
      <c r="C674" s="8"/>
      <c r="D674" s="25"/>
      <c r="E674" s="10">
        <f t="shared" si="86"/>
        <v>0</v>
      </c>
      <c r="F674" s="9">
        <f t="shared" si="87"/>
        <v>0</v>
      </c>
      <c r="G674" s="10"/>
    </row>
    <row r="675" spans="1:7" ht="9">
      <c r="A675" s="12"/>
      <c r="B675" s="10"/>
      <c r="C675" s="8"/>
      <c r="D675" s="25"/>
      <c r="E675" s="10">
        <f t="shared" si="86"/>
        <v>0</v>
      </c>
      <c r="F675" s="9">
        <f t="shared" si="87"/>
        <v>0</v>
      </c>
      <c r="G675" s="10"/>
    </row>
    <row r="676" spans="1:7" ht="9">
      <c r="A676" s="2"/>
      <c r="B676" s="11"/>
      <c r="C676" s="2"/>
      <c r="D676" s="2"/>
      <c r="E676" s="11"/>
      <c r="F676" s="11"/>
      <c r="G676" s="11"/>
    </row>
    <row r="677" spans="1:7" ht="9">
      <c r="A677" s="2"/>
      <c r="B677" s="11"/>
      <c r="C677" s="245" t="s">
        <v>166</v>
      </c>
      <c r="D677" s="245"/>
      <c r="E677" s="30">
        <f>SUM(E623:E675)</f>
        <v>0</v>
      </c>
      <c r="F677" s="30">
        <f>SUM(F623:F675)</f>
        <v>0</v>
      </c>
      <c r="G677" s="31">
        <f>SUM(G623:G675)</f>
        <v>0</v>
      </c>
    </row>
    <row r="678" spans="1:7" ht="11.25">
      <c r="A678" s="27" t="s">
        <v>331</v>
      </c>
      <c r="B678" s="11"/>
      <c r="C678" s="2"/>
      <c r="D678" s="2"/>
      <c r="E678" s="11"/>
      <c r="F678" s="11"/>
      <c r="G678" s="11"/>
    </row>
    <row r="679" spans="1:7" ht="9">
      <c r="A679" s="1" t="s">
        <v>332</v>
      </c>
      <c r="B679" s="11"/>
      <c r="C679" s="2"/>
      <c r="D679" s="2"/>
      <c r="E679" s="11"/>
      <c r="F679" s="11"/>
      <c r="G679" s="11"/>
    </row>
    <row r="680" spans="1:7" ht="9">
      <c r="A680" s="22"/>
      <c r="B680" s="35" t="s">
        <v>107</v>
      </c>
      <c r="C680" s="23" t="s">
        <v>99</v>
      </c>
      <c r="D680" s="5" t="s">
        <v>131</v>
      </c>
      <c r="E680" s="33" t="s">
        <v>100</v>
      </c>
      <c r="F680" s="33" t="s">
        <v>103</v>
      </c>
      <c r="G680" s="33" t="s">
        <v>102</v>
      </c>
    </row>
    <row r="681" spans="1:7" ht="9">
      <c r="A681" s="12" t="s">
        <v>163</v>
      </c>
      <c r="B681" s="10">
        <v>20</v>
      </c>
      <c r="C681" s="8"/>
      <c r="D681" s="25"/>
      <c r="E681" s="10">
        <f>B681*C681*D681</f>
        <v>0</v>
      </c>
      <c r="F681" s="9">
        <f>IF(G681&gt;1,(E681-G681),E681)</f>
        <v>0</v>
      </c>
      <c r="G681" s="10"/>
    </row>
    <row r="682" spans="1:7" ht="9">
      <c r="A682" s="12" t="s">
        <v>202</v>
      </c>
      <c r="B682" s="10"/>
      <c r="C682" s="8"/>
      <c r="D682" s="25"/>
      <c r="E682" s="10">
        <f t="shared" si="86"/>
        <v>0</v>
      </c>
      <c r="F682" s="9">
        <f t="shared" si="87"/>
        <v>0</v>
      </c>
      <c r="G682" s="10"/>
    </row>
    <row r="683" spans="1:7" ht="9">
      <c r="A683" s="12"/>
      <c r="B683" s="10"/>
      <c r="C683" s="8"/>
      <c r="D683" s="25"/>
      <c r="E683" s="10">
        <f t="shared" si="86"/>
        <v>0</v>
      </c>
      <c r="F683" s="9">
        <f t="shared" si="87"/>
        <v>0</v>
      </c>
      <c r="G683" s="10"/>
    </row>
    <row r="684" spans="1:7" ht="9">
      <c r="A684" s="12"/>
      <c r="B684" s="10"/>
      <c r="C684" s="8"/>
      <c r="D684" s="25"/>
      <c r="E684" s="10">
        <f t="shared" si="86"/>
        <v>0</v>
      </c>
      <c r="F684" s="9">
        <f t="shared" si="87"/>
        <v>0</v>
      </c>
      <c r="G684" s="10"/>
    </row>
    <row r="685" spans="1:7" ht="9">
      <c r="A685" s="12"/>
      <c r="B685" s="10"/>
      <c r="C685" s="8"/>
      <c r="D685" s="25"/>
      <c r="E685" s="10">
        <f t="shared" si="86"/>
        <v>0</v>
      </c>
      <c r="F685" s="9">
        <f t="shared" si="87"/>
        <v>0</v>
      </c>
      <c r="G685" s="10"/>
    </row>
    <row r="686" spans="1:7" ht="9">
      <c r="A686" s="12"/>
      <c r="B686" s="10"/>
      <c r="C686" s="8"/>
      <c r="D686" s="25"/>
      <c r="E686" s="10">
        <f t="shared" si="86"/>
        <v>0</v>
      </c>
      <c r="F686" s="9">
        <f t="shared" si="87"/>
        <v>0</v>
      </c>
      <c r="G686" s="10"/>
    </row>
    <row r="687" spans="1:7" ht="9">
      <c r="A687" s="12"/>
      <c r="B687" s="10"/>
      <c r="C687" s="8"/>
      <c r="D687" s="25"/>
      <c r="E687" s="10">
        <f t="shared" si="86"/>
        <v>0</v>
      </c>
      <c r="F687" s="9">
        <f t="shared" si="87"/>
        <v>0</v>
      </c>
      <c r="G687" s="10"/>
    </row>
    <row r="688" spans="1:7" ht="9">
      <c r="A688" s="12"/>
      <c r="B688" s="10"/>
      <c r="C688" s="8"/>
      <c r="D688" s="25"/>
      <c r="E688" s="10">
        <f t="shared" si="86"/>
        <v>0</v>
      </c>
      <c r="F688" s="9">
        <f t="shared" si="87"/>
        <v>0</v>
      </c>
      <c r="G688" s="10"/>
    </row>
    <row r="689" spans="1:7" ht="9">
      <c r="A689" s="12"/>
      <c r="B689" s="10"/>
      <c r="C689" s="8"/>
      <c r="D689" s="25"/>
      <c r="E689" s="10">
        <f t="shared" si="86"/>
        <v>0</v>
      </c>
      <c r="F689" s="9">
        <f t="shared" si="87"/>
        <v>0</v>
      </c>
      <c r="G689" s="10"/>
    </row>
    <row r="690" spans="1:7" ht="9">
      <c r="A690" s="12"/>
      <c r="B690" s="10"/>
      <c r="C690" s="8"/>
      <c r="D690" s="25"/>
      <c r="E690" s="10">
        <f t="shared" si="86"/>
        <v>0</v>
      </c>
      <c r="F690" s="9">
        <f t="shared" si="87"/>
        <v>0</v>
      </c>
      <c r="G690" s="10"/>
    </row>
    <row r="691" spans="1:7" ht="9">
      <c r="A691" s="12"/>
      <c r="B691" s="10"/>
      <c r="C691" s="8"/>
      <c r="D691" s="25"/>
      <c r="E691" s="10">
        <f t="shared" si="86"/>
        <v>0</v>
      </c>
      <c r="F691" s="9">
        <f t="shared" si="87"/>
        <v>0</v>
      </c>
      <c r="G691" s="10"/>
    </row>
    <row r="692" spans="1:7" ht="9">
      <c r="A692" s="1" t="s">
        <v>333</v>
      </c>
      <c r="B692" s="11"/>
      <c r="C692" s="2"/>
      <c r="D692" s="2"/>
      <c r="E692" s="11"/>
      <c r="F692" s="11"/>
      <c r="G692" s="11"/>
    </row>
    <row r="693" spans="1:7" ht="9">
      <c r="A693" s="22"/>
      <c r="B693" s="35" t="s">
        <v>107</v>
      </c>
      <c r="C693" s="23" t="s">
        <v>99</v>
      </c>
      <c r="D693" s="5"/>
      <c r="E693" s="33" t="s">
        <v>100</v>
      </c>
      <c r="F693" s="33" t="s">
        <v>103</v>
      </c>
      <c r="G693" s="33" t="s">
        <v>102</v>
      </c>
    </row>
    <row r="694" spans="1:7" ht="9">
      <c r="A694" s="12" t="s">
        <v>164</v>
      </c>
      <c r="B694" s="10">
        <v>15</v>
      </c>
      <c r="C694" s="8"/>
      <c r="D694" s="2"/>
      <c r="E694" s="10">
        <f aca="true" t="shared" si="88" ref="E694:E704">B694*C694</f>
        <v>0</v>
      </c>
      <c r="F694" s="9">
        <f aca="true" t="shared" si="89" ref="F694:F704">IF(G694&gt;1,(E694-G694),E694)</f>
        <v>0</v>
      </c>
      <c r="G694" s="10"/>
    </row>
    <row r="695" spans="1:7" ht="9">
      <c r="A695" s="12" t="s">
        <v>165</v>
      </c>
      <c r="B695" s="10">
        <v>10</v>
      </c>
      <c r="C695" s="8"/>
      <c r="D695" s="2"/>
      <c r="E695" s="10">
        <f t="shared" si="88"/>
        <v>0</v>
      </c>
      <c r="F695" s="9">
        <f t="shared" si="89"/>
        <v>0</v>
      </c>
      <c r="G695" s="10"/>
    </row>
    <row r="696" spans="1:7" ht="9">
      <c r="A696" s="12"/>
      <c r="B696" s="10"/>
      <c r="C696" s="8"/>
      <c r="D696" s="2"/>
      <c r="E696" s="10">
        <f t="shared" si="88"/>
        <v>0</v>
      </c>
      <c r="F696" s="9">
        <f t="shared" si="89"/>
        <v>0</v>
      </c>
      <c r="G696" s="10"/>
    </row>
    <row r="697" spans="1:7" ht="9">
      <c r="A697" s="12"/>
      <c r="B697" s="10"/>
      <c r="C697" s="8"/>
      <c r="D697" s="2"/>
      <c r="E697" s="10">
        <f t="shared" si="88"/>
        <v>0</v>
      </c>
      <c r="F697" s="9">
        <f t="shared" si="89"/>
        <v>0</v>
      </c>
      <c r="G697" s="10"/>
    </row>
    <row r="698" spans="1:7" ht="9">
      <c r="A698" s="12"/>
      <c r="B698" s="10"/>
      <c r="C698" s="8"/>
      <c r="D698" s="2"/>
      <c r="E698" s="10">
        <f t="shared" si="88"/>
        <v>0</v>
      </c>
      <c r="F698" s="9">
        <f t="shared" si="89"/>
        <v>0</v>
      </c>
      <c r="G698" s="10"/>
    </row>
    <row r="699" spans="1:7" ht="9">
      <c r="A699" s="12"/>
      <c r="B699" s="10"/>
      <c r="C699" s="8"/>
      <c r="D699" s="2"/>
      <c r="E699" s="10">
        <f t="shared" si="88"/>
        <v>0</v>
      </c>
      <c r="F699" s="9">
        <f t="shared" si="89"/>
        <v>0</v>
      </c>
      <c r="G699" s="10"/>
    </row>
    <row r="700" spans="1:7" ht="9">
      <c r="A700" s="12"/>
      <c r="B700" s="10"/>
      <c r="C700" s="8"/>
      <c r="D700" s="2"/>
      <c r="E700" s="10">
        <f t="shared" si="88"/>
        <v>0</v>
      </c>
      <c r="F700" s="9">
        <f t="shared" si="89"/>
        <v>0</v>
      </c>
      <c r="G700" s="10"/>
    </row>
    <row r="701" spans="1:7" ht="9">
      <c r="A701" s="12"/>
      <c r="B701" s="10"/>
      <c r="C701" s="8"/>
      <c r="D701" s="2"/>
      <c r="E701" s="10">
        <f t="shared" si="88"/>
        <v>0</v>
      </c>
      <c r="F701" s="9">
        <f t="shared" si="89"/>
        <v>0</v>
      </c>
      <c r="G701" s="10"/>
    </row>
    <row r="702" spans="1:7" ht="9">
      <c r="A702" s="12"/>
      <c r="B702" s="10"/>
      <c r="C702" s="8"/>
      <c r="D702" s="2"/>
      <c r="E702" s="10">
        <f t="shared" si="88"/>
        <v>0</v>
      </c>
      <c r="F702" s="9">
        <f t="shared" si="89"/>
        <v>0</v>
      </c>
      <c r="G702" s="10"/>
    </row>
    <row r="703" spans="1:7" ht="9">
      <c r="A703" s="12"/>
      <c r="B703" s="10"/>
      <c r="C703" s="8"/>
      <c r="D703" s="2"/>
      <c r="E703" s="10">
        <f t="shared" si="88"/>
        <v>0</v>
      </c>
      <c r="F703" s="9">
        <f t="shared" si="89"/>
        <v>0</v>
      </c>
      <c r="G703" s="10"/>
    </row>
    <row r="704" spans="1:7" ht="9">
      <c r="A704" s="12"/>
      <c r="B704" s="10"/>
      <c r="C704" s="8"/>
      <c r="D704" s="2"/>
      <c r="E704" s="10">
        <f t="shared" si="88"/>
        <v>0</v>
      </c>
      <c r="F704" s="9">
        <f t="shared" si="89"/>
        <v>0</v>
      </c>
      <c r="G704" s="10"/>
    </row>
    <row r="705" spans="1:7" ht="9">
      <c r="A705" s="2"/>
      <c r="B705" s="11"/>
      <c r="C705" s="2"/>
      <c r="D705" s="2"/>
      <c r="E705" s="11"/>
      <c r="F705" s="11"/>
      <c r="G705" s="11"/>
    </row>
    <row r="706" spans="1:7" ht="9">
      <c r="A706" s="2"/>
      <c r="B706" s="11"/>
      <c r="C706" s="245" t="s">
        <v>166</v>
      </c>
      <c r="D706" s="245"/>
      <c r="E706" s="30">
        <f>SUM(E681:E704)</f>
        <v>0</v>
      </c>
      <c r="F706" s="30">
        <f>SUM(F681:F704)</f>
        <v>0</v>
      </c>
      <c r="G706" s="31">
        <f>SUM(G681:G704)</f>
        <v>0</v>
      </c>
    </row>
    <row r="707" spans="1:7" ht="11.25">
      <c r="A707" s="27" t="s">
        <v>334</v>
      </c>
      <c r="B707" s="11"/>
      <c r="C707" s="2"/>
      <c r="D707" s="2"/>
      <c r="E707" s="11"/>
      <c r="F707" s="11"/>
      <c r="G707" s="11"/>
    </row>
    <row r="708" spans="1:7" ht="9">
      <c r="A708" s="1" t="s">
        <v>335</v>
      </c>
      <c r="B708" s="11"/>
      <c r="C708" s="2"/>
      <c r="D708" s="2"/>
      <c r="E708" s="11"/>
      <c r="F708" s="11"/>
      <c r="G708" s="11"/>
    </row>
    <row r="709" spans="1:7" ht="9">
      <c r="A709" s="22"/>
      <c r="B709" s="35" t="s">
        <v>107</v>
      </c>
      <c r="C709" s="23" t="s">
        <v>99</v>
      </c>
      <c r="D709" s="5" t="s">
        <v>131</v>
      </c>
      <c r="E709" s="33" t="s">
        <v>100</v>
      </c>
      <c r="F709" s="33" t="s">
        <v>103</v>
      </c>
      <c r="G709" s="33" t="s">
        <v>102</v>
      </c>
    </row>
    <row r="710" spans="1:7" ht="9">
      <c r="A710" s="12" t="s">
        <v>169</v>
      </c>
      <c r="B710" s="10">
        <v>22.95</v>
      </c>
      <c r="C710" s="8"/>
      <c r="D710" s="25"/>
      <c r="E710" s="10">
        <f>B710*C710*D710</f>
        <v>0</v>
      </c>
      <c r="F710" s="9">
        <f>IF(G710&gt;1,(E710-G710),E710)</f>
        <v>0</v>
      </c>
      <c r="G710" s="10"/>
    </row>
    <row r="711" spans="1:7" ht="9">
      <c r="A711" s="12" t="s">
        <v>171</v>
      </c>
      <c r="B711" s="10">
        <v>0.69</v>
      </c>
      <c r="C711" s="8"/>
      <c r="D711" s="25"/>
      <c r="E711" s="10">
        <f aca="true" t="shared" si="90" ref="E711:E719">B711*C711*D711</f>
        <v>0</v>
      </c>
      <c r="F711" s="9">
        <f aca="true" t="shared" si="91" ref="F711:F719">IF(G711&gt;1,(E711-G711),E711)</f>
        <v>0</v>
      </c>
      <c r="G711" s="10"/>
    </row>
    <row r="712" spans="1:7" ht="9">
      <c r="A712" s="12" t="s">
        <v>170</v>
      </c>
      <c r="B712" s="10">
        <v>34.45</v>
      </c>
      <c r="C712" s="8"/>
      <c r="D712" s="25"/>
      <c r="E712" s="10">
        <f t="shared" si="90"/>
        <v>0</v>
      </c>
      <c r="F712" s="9">
        <f t="shared" si="91"/>
        <v>0</v>
      </c>
      <c r="G712" s="10"/>
    </row>
    <row r="713" spans="1:7" ht="9">
      <c r="A713" s="12" t="s">
        <v>174</v>
      </c>
      <c r="B713" s="10">
        <v>0.69</v>
      </c>
      <c r="C713" s="8"/>
      <c r="D713" s="25"/>
      <c r="E713" s="10">
        <f t="shared" si="90"/>
        <v>0</v>
      </c>
      <c r="F713" s="9">
        <f t="shared" si="91"/>
        <v>0</v>
      </c>
      <c r="G713" s="10"/>
    </row>
    <row r="714" spans="1:7" ht="9">
      <c r="A714" s="12" t="s">
        <v>168</v>
      </c>
      <c r="B714" s="10">
        <v>22.95</v>
      </c>
      <c r="C714" s="8"/>
      <c r="D714" s="25"/>
      <c r="E714" s="10">
        <f t="shared" si="90"/>
        <v>0</v>
      </c>
      <c r="F714" s="9">
        <f t="shared" si="91"/>
        <v>0</v>
      </c>
      <c r="G714" s="10"/>
    </row>
    <row r="715" spans="1:7" ht="9">
      <c r="A715" s="12" t="s">
        <v>175</v>
      </c>
      <c r="B715" s="10">
        <v>0.49</v>
      </c>
      <c r="C715" s="8"/>
      <c r="D715" s="25"/>
      <c r="E715" s="10">
        <f t="shared" si="90"/>
        <v>0</v>
      </c>
      <c r="F715" s="9">
        <f t="shared" si="91"/>
        <v>0</v>
      </c>
      <c r="G715" s="10"/>
    </row>
    <row r="716" spans="1:7" ht="9">
      <c r="A716" s="12" t="s">
        <v>172</v>
      </c>
      <c r="B716" s="10">
        <v>1500</v>
      </c>
      <c r="C716" s="8"/>
      <c r="D716" s="25"/>
      <c r="E716" s="10">
        <f t="shared" si="90"/>
        <v>0</v>
      </c>
      <c r="F716" s="9">
        <f t="shared" si="91"/>
        <v>0</v>
      </c>
      <c r="G716" s="10"/>
    </row>
    <row r="717" spans="1:7" ht="9">
      <c r="A717" s="12" t="s">
        <v>176</v>
      </c>
      <c r="B717" s="10">
        <v>1.25</v>
      </c>
      <c r="C717" s="8"/>
      <c r="D717" s="25"/>
      <c r="E717" s="10">
        <f t="shared" si="90"/>
        <v>0</v>
      </c>
      <c r="F717" s="9">
        <f t="shared" si="91"/>
        <v>0</v>
      </c>
      <c r="G717" s="10"/>
    </row>
    <row r="718" spans="1:7" ht="9">
      <c r="A718" s="12" t="s">
        <v>173</v>
      </c>
      <c r="B718" s="10">
        <v>1.4</v>
      </c>
      <c r="C718" s="8"/>
      <c r="D718" s="25"/>
      <c r="E718" s="10">
        <f t="shared" si="90"/>
        <v>0</v>
      </c>
      <c r="F718" s="9">
        <f t="shared" si="91"/>
        <v>0</v>
      </c>
      <c r="G718" s="10"/>
    </row>
    <row r="719" spans="1:7" ht="9">
      <c r="A719" s="12" t="s">
        <v>177</v>
      </c>
      <c r="B719" s="10"/>
      <c r="C719" s="8"/>
      <c r="D719" s="25"/>
      <c r="E719" s="10">
        <f t="shared" si="90"/>
        <v>0</v>
      </c>
      <c r="F719" s="9">
        <f t="shared" si="91"/>
        <v>0</v>
      </c>
      <c r="G719" s="10"/>
    </row>
    <row r="720" spans="1:7" ht="9">
      <c r="A720" s="12" t="s">
        <v>178</v>
      </c>
      <c r="B720" s="10"/>
      <c r="C720" s="8"/>
      <c r="D720" s="25"/>
      <c r="E720" s="10">
        <f aca="true" t="shared" si="92" ref="E720:E726">B720*C720*D720</f>
        <v>0</v>
      </c>
      <c r="F720" s="9">
        <f aca="true" t="shared" si="93" ref="F720:F726">IF(G720&gt;1,(E720-G720),E720)</f>
        <v>0</v>
      </c>
      <c r="G720" s="10"/>
    </row>
    <row r="721" spans="1:7" ht="9">
      <c r="A721" s="12" t="s">
        <v>179</v>
      </c>
      <c r="B721" s="10"/>
      <c r="C721" s="8"/>
      <c r="D721" s="25"/>
      <c r="E721" s="10">
        <f t="shared" si="92"/>
        <v>0</v>
      </c>
      <c r="F721" s="9">
        <f t="shared" si="93"/>
        <v>0</v>
      </c>
      <c r="G721" s="10"/>
    </row>
    <row r="722" spans="1:7" ht="9">
      <c r="A722" s="12"/>
      <c r="B722" s="10"/>
      <c r="C722" s="8"/>
      <c r="D722" s="25"/>
      <c r="E722" s="10">
        <f t="shared" si="92"/>
        <v>0</v>
      </c>
      <c r="F722" s="9">
        <f t="shared" si="93"/>
        <v>0</v>
      </c>
      <c r="G722" s="10"/>
    </row>
    <row r="723" spans="1:7" ht="9">
      <c r="A723" s="12"/>
      <c r="B723" s="10"/>
      <c r="C723" s="8"/>
      <c r="D723" s="25"/>
      <c r="E723" s="10">
        <f t="shared" si="92"/>
        <v>0</v>
      </c>
      <c r="F723" s="9">
        <f t="shared" si="93"/>
        <v>0</v>
      </c>
      <c r="G723" s="10"/>
    </row>
    <row r="724" spans="1:7" ht="9">
      <c r="A724" s="12"/>
      <c r="B724" s="10"/>
      <c r="C724" s="8"/>
      <c r="D724" s="25"/>
      <c r="E724" s="10">
        <f t="shared" si="92"/>
        <v>0</v>
      </c>
      <c r="F724" s="9">
        <f t="shared" si="93"/>
        <v>0</v>
      </c>
      <c r="G724" s="10"/>
    </row>
    <row r="725" spans="1:7" ht="9">
      <c r="A725" s="12"/>
      <c r="B725" s="10"/>
      <c r="C725" s="8"/>
      <c r="D725" s="25"/>
      <c r="E725" s="10">
        <f t="shared" si="92"/>
        <v>0</v>
      </c>
      <c r="F725" s="9">
        <f t="shared" si="93"/>
        <v>0</v>
      </c>
      <c r="G725" s="10"/>
    </row>
    <row r="726" spans="1:7" ht="9">
      <c r="A726" s="12"/>
      <c r="B726" s="10"/>
      <c r="C726" s="8"/>
      <c r="D726" s="25"/>
      <c r="E726" s="10">
        <f t="shared" si="92"/>
        <v>0</v>
      </c>
      <c r="F726" s="9">
        <f t="shared" si="93"/>
        <v>0</v>
      </c>
      <c r="G726" s="10"/>
    </row>
    <row r="727" spans="1:7" ht="9">
      <c r="A727" s="2"/>
      <c r="B727" s="11"/>
      <c r="C727" s="2"/>
      <c r="D727" s="2"/>
      <c r="E727" s="11"/>
      <c r="F727" s="11"/>
      <c r="G727" s="11"/>
    </row>
    <row r="728" spans="1:7" ht="9">
      <c r="A728" s="2"/>
      <c r="B728" s="11"/>
      <c r="C728" s="245" t="s">
        <v>166</v>
      </c>
      <c r="D728" s="245"/>
      <c r="E728" s="30">
        <f>SUM(E710:E726)</f>
        <v>0</v>
      </c>
      <c r="F728" s="30">
        <f>SUM(F710:F726)</f>
        <v>0</v>
      </c>
      <c r="G728" s="31">
        <f>SUM(G710:G726)</f>
        <v>0</v>
      </c>
    </row>
    <row r="729" spans="1:7" ht="11.25">
      <c r="A729" s="27" t="s">
        <v>513</v>
      </c>
      <c r="B729" s="11"/>
      <c r="C729" s="2"/>
      <c r="D729" s="2"/>
      <c r="E729" s="11"/>
      <c r="F729" s="11"/>
      <c r="G729" s="11"/>
    </row>
    <row r="730" spans="1:7" ht="9">
      <c r="A730" s="1" t="s">
        <v>336</v>
      </c>
      <c r="B730" s="11"/>
      <c r="C730" s="2"/>
      <c r="D730" s="2"/>
      <c r="E730" s="11"/>
      <c r="F730" s="11"/>
      <c r="G730" s="11"/>
    </row>
    <row r="731" spans="1:7" ht="9">
      <c r="A731" s="22"/>
      <c r="B731" s="35"/>
      <c r="C731" s="23"/>
      <c r="D731" s="5"/>
      <c r="E731" s="33" t="s">
        <v>100</v>
      </c>
      <c r="F731" s="33" t="s">
        <v>103</v>
      </c>
      <c r="G731" s="33" t="s">
        <v>102</v>
      </c>
    </row>
    <row r="732" spans="1:7" ht="9">
      <c r="A732" s="12" t="s">
        <v>181</v>
      </c>
      <c r="B732" s="20"/>
      <c r="C732" s="36"/>
      <c r="D732" s="36"/>
      <c r="E732" s="10">
        <f>'Détails Séjour'!E34</f>
        <v>0</v>
      </c>
      <c r="F732" s="9">
        <f aca="true" t="shared" si="94" ref="F732:F737">IF(G732&gt;1,(E732-G732),E732)</f>
        <v>0</v>
      </c>
      <c r="G732" s="10"/>
    </row>
    <row r="733" spans="1:7" ht="9">
      <c r="A733" s="12" t="s">
        <v>182</v>
      </c>
      <c r="B733" s="20"/>
      <c r="C733" s="36"/>
      <c r="D733" s="36"/>
      <c r="E733" s="10">
        <f>'Détails Séjour'!H34</f>
        <v>0</v>
      </c>
      <c r="F733" s="9">
        <f t="shared" si="94"/>
        <v>0</v>
      </c>
      <c r="G733" s="10"/>
    </row>
    <row r="734" spans="1:7" ht="9">
      <c r="A734" s="12" t="s">
        <v>183</v>
      </c>
      <c r="B734" s="20"/>
      <c r="C734" s="36"/>
      <c r="D734" s="36"/>
      <c r="E734" s="10">
        <f>'Détails Séjour'!L34</f>
        <v>0</v>
      </c>
      <c r="F734" s="9">
        <f t="shared" si="94"/>
        <v>0</v>
      </c>
      <c r="G734" s="10"/>
    </row>
    <row r="735" spans="1:7" ht="9">
      <c r="A735" s="12" t="s">
        <v>185</v>
      </c>
      <c r="B735" s="20"/>
      <c r="C735" s="36"/>
      <c r="D735" s="36"/>
      <c r="E735" s="10">
        <f>'Détails Séjour'!O34</f>
        <v>0</v>
      </c>
      <c r="F735" s="9">
        <f t="shared" si="94"/>
        <v>0</v>
      </c>
      <c r="G735" s="10"/>
    </row>
    <row r="736" spans="1:7" ht="9">
      <c r="A736" s="12" t="s">
        <v>184</v>
      </c>
      <c r="B736" s="20"/>
      <c r="C736" s="36"/>
      <c r="D736" s="36"/>
      <c r="E736" s="10">
        <f>'Détails Séjour'!P34</f>
        <v>0</v>
      </c>
      <c r="F736" s="9">
        <f t="shared" si="94"/>
        <v>0</v>
      </c>
      <c r="G736" s="10"/>
    </row>
    <row r="737" spans="1:7" ht="9">
      <c r="A737" s="12" t="s">
        <v>192</v>
      </c>
      <c r="B737" s="20"/>
      <c r="C737" s="36"/>
      <c r="D737" s="36"/>
      <c r="E737" s="10">
        <f>'Détails Séjour'!Q34</f>
        <v>0</v>
      </c>
      <c r="F737" s="9">
        <f t="shared" si="94"/>
        <v>0</v>
      </c>
      <c r="G737" s="10"/>
    </row>
    <row r="738" spans="1:7" ht="9">
      <c r="A738" s="2"/>
      <c r="B738" s="11"/>
      <c r="C738" s="2"/>
      <c r="D738" s="2"/>
      <c r="E738" s="11"/>
      <c r="F738" s="11"/>
      <c r="G738" s="11"/>
    </row>
    <row r="739" spans="1:7" ht="9">
      <c r="A739" s="2"/>
      <c r="B739" s="11"/>
      <c r="C739" s="245" t="s">
        <v>404</v>
      </c>
      <c r="D739" s="245"/>
      <c r="E739" s="30">
        <f>SUM(E732:E737)</f>
        <v>0</v>
      </c>
      <c r="F739" s="30">
        <f>SUM(F732:F737)</f>
        <v>0</v>
      </c>
      <c r="G739" s="31">
        <f>SUM(G732:G737)</f>
        <v>0</v>
      </c>
    </row>
    <row r="740" spans="1:7" ht="4.5" customHeight="1">
      <c r="A740" s="2"/>
      <c r="B740" s="11"/>
      <c r="C740" s="68"/>
      <c r="D740" s="68"/>
      <c r="E740" s="65"/>
      <c r="F740" s="65"/>
      <c r="G740" s="65"/>
    </row>
    <row r="741" spans="1:7" ht="9">
      <c r="A741" s="2"/>
      <c r="B741" s="11"/>
      <c r="C741" s="246" t="s">
        <v>405</v>
      </c>
      <c r="D741" s="246"/>
      <c r="E741" s="73">
        <f>SUM(E739,E728,E706,E677,E619,E460,E411,E393,E296,E281,E265,E254,E236,E221,E206,E177,E163,E149,E141,E131,E116,E104,E83,E65)</f>
        <v>0</v>
      </c>
      <c r="F741" s="73">
        <f>SUM(F739,F728,F706,F677,F619,F460,F411,F393,F296,F281,F265,F254,F236,F221,F206,F177,F163,F149,F141,F131,F116,F104,F83,F65)</f>
        <v>0</v>
      </c>
      <c r="G741" s="74">
        <f>SUM(G739,G728,G706,G677,G619,G460,G411,G393,G296,G281,G265,G254,G236,G221,G206,G177,G163,G149,G141,G131,G116,G104,G83,G65)</f>
        <v>0</v>
      </c>
    </row>
    <row r="742" spans="1:7" ht="9.75" thickBot="1">
      <c r="A742" s="2"/>
      <c r="B742" s="11"/>
      <c r="C742" s="68"/>
      <c r="D742" s="68"/>
      <c r="E742" s="65"/>
      <c r="F742" s="65"/>
      <c r="G742" s="65"/>
    </row>
    <row r="743" spans="1:7" ht="12" thickBot="1">
      <c r="A743" s="70" t="s">
        <v>411</v>
      </c>
      <c r="B743" s="11"/>
      <c r="C743" s="68"/>
      <c r="D743" s="68"/>
      <c r="E743" s="65"/>
      <c r="F743" s="65"/>
      <c r="G743" s="65"/>
    </row>
    <row r="744" spans="1:7" ht="11.25">
      <c r="A744" s="69" t="s">
        <v>338</v>
      </c>
      <c r="B744" s="11"/>
      <c r="C744" s="2"/>
      <c r="D744" s="2"/>
      <c r="E744" s="11"/>
      <c r="F744" s="11"/>
      <c r="G744" s="11"/>
    </row>
    <row r="745" spans="1:7" ht="9">
      <c r="A745" s="1" t="s">
        <v>337</v>
      </c>
      <c r="B745" s="11"/>
      <c r="C745" s="2"/>
      <c r="D745" s="2"/>
      <c r="E745" s="11"/>
      <c r="F745" s="11"/>
      <c r="G745" s="11"/>
    </row>
    <row r="746" spans="1:7" ht="9">
      <c r="A746" s="22"/>
      <c r="B746" s="35" t="s">
        <v>107</v>
      </c>
      <c r="C746" s="23"/>
      <c r="D746" s="5" t="s">
        <v>131</v>
      </c>
      <c r="E746" s="33" t="s">
        <v>100</v>
      </c>
      <c r="F746" s="33" t="s">
        <v>103</v>
      </c>
      <c r="G746" s="33" t="s">
        <v>102</v>
      </c>
    </row>
    <row r="747" spans="1:7" ht="9">
      <c r="A747" s="47" t="s">
        <v>339</v>
      </c>
      <c r="B747" s="50">
        <v>346.5</v>
      </c>
      <c r="C747" s="57"/>
      <c r="D747" s="51"/>
      <c r="E747" s="10">
        <f aca="true" t="shared" si="95" ref="E747:E755">B747*D747</f>
        <v>0</v>
      </c>
      <c r="F747" s="9">
        <f aca="true" t="shared" si="96" ref="F747:F755">IF(G747&gt;1,(E747-G747),E747)</f>
        <v>0</v>
      </c>
      <c r="G747" s="10"/>
    </row>
    <row r="748" spans="1:7" ht="9">
      <c r="A748" s="47" t="s">
        <v>340</v>
      </c>
      <c r="B748" s="50">
        <v>152</v>
      </c>
      <c r="C748" s="58"/>
      <c r="D748" s="51"/>
      <c r="E748" s="10">
        <f t="shared" si="95"/>
        <v>0</v>
      </c>
      <c r="F748" s="9">
        <f t="shared" si="96"/>
        <v>0</v>
      </c>
      <c r="G748" s="10"/>
    </row>
    <row r="749" spans="1:7" ht="9">
      <c r="A749" s="47" t="s">
        <v>341</v>
      </c>
      <c r="B749" s="50">
        <v>319.75</v>
      </c>
      <c r="C749" s="58"/>
      <c r="D749" s="51"/>
      <c r="E749" s="10">
        <f t="shared" si="95"/>
        <v>0</v>
      </c>
      <c r="F749" s="9">
        <f t="shared" si="96"/>
        <v>0</v>
      </c>
      <c r="G749" s="10"/>
    </row>
    <row r="750" spans="1:7" ht="9">
      <c r="A750" s="47" t="s">
        <v>342</v>
      </c>
      <c r="B750" s="50">
        <v>152</v>
      </c>
      <c r="C750" s="58"/>
      <c r="D750" s="51"/>
      <c r="E750" s="10">
        <f t="shared" si="95"/>
        <v>0</v>
      </c>
      <c r="F750" s="9">
        <f t="shared" si="96"/>
        <v>0</v>
      </c>
      <c r="G750" s="10"/>
    </row>
    <row r="751" spans="1:7" ht="9">
      <c r="A751" s="47" t="s">
        <v>355</v>
      </c>
      <c r="B751" s="50">
        <v>346</v>
      </c>
      <c r="C751" s="58"/>
      <c r="D751" s="51"/>
      <c r="E751" s="10">
        <f t="shared" si="95"/>
        <v>0</v>
      </c>
      <c r="F751" s="9">
        <f t="shared" si="96"/>
        <v>0</v>
      </c>
      <c r="G751" s="10"/>
    </row>
    <row r="752" spans="1:7" ht="9">
      <c r="A752" s="47"/>
      <c r="B752" s="50"/>
      <c r="C752" s="58"/>
      <c r="D752" s="51"/>
      <c r="E752" s="10">
        <f t="shared" si="95"/>
        <v>0</v>
      </c>
      <c r="F752" s="9">
        <f t="shared" si="96"/>
        <v>0</v>
      </c>
      <c r="G752" s="10"/>
    </row>
    <row r="753" spans="1:7" ht="9">
      <c r="A753" s="47"/>
      <c r="B753" s="50"/>
      <c r="C753" s="58"/>
      <c r="D753" s="51"/>
      <c r="E753" s="10">
        <f t="shared" si="95"/>
        <v>0</v>
      </c>
      <c r="F753" s="9">
        <f t="shared" si="96"/>
        <v>0</v>
      </c>
      <c r="G753" s="10"/>
    </row>
    <row r="754" spans="1:7" ht="9">
      <c r="A754" s="47"/>
      <c r="B754" s="50"/>
      <c r="C754" s="58"/>
      <c r="D754" s="51"/>
      <c r="E754" s="10">
        <f t="shared" si="95"/>
        <v>0</v>
      </c>
      <c r="F754" s="9">
        <f t="shared" si="96"/>
        <v>0</v>
      </c>
      <c r="G754" s="10"/>
    </row>
    <row r="755" spans="1:7" ht="9">
      <c r="A755" s="47"/>
      <c r="B755" s="50"/>
      <c r="C755" s="59"/>
      <c r="D755" s="51"/>
      <c r="E755" s="10">
        <f t="shared" si="95"/>
        <v>0</v>
      </c>
      <c r="F755" s="9">
        <f t="shared" si="96"/>
        <v>0</v>
      </c>
      <c r="G755" s="10"/>
    </row>
    <row r="756" spans="1:7" ht="9">
      <c r="A756" s="2"/>
      <c r="B756" s="11"/>
      <c r="C756" s="2"/>
      <c r="D756" s="2"/>
      <c r="E756" s="11"/>
      <c r="F756" s="11"/>
      <c r="G756" s="11"/>
    </row>
    <row r="757" spans="1:7" ht="9">
      <c r="A757" s="2"/>
      <c r="B757" s="11"/>
      <c r="C757" s="245" t="s">
        <v>166</v>
      </c>
      <c r="D757" s="245"/>
      <c r="E757" s="30">
        <f>SUM(E747:E755)</f>
        <v>0</v>
      </c>
      <c r="F757" s="30">
        <f>SUM(F747:F755)</f>
        <v>0</v>
      </c>
      <c r="G757" s="31">
        <f>SUM(G747:G755)</f>
        <v>0</v>
      </c>
    </row>
    <row r="758" spans="1:7" ht="9">
      <c r="A758" s="1" t="s">
        <v>344</v>
      </c>
      <c r="B758" s="11"/>
      <c r="C758" s="2"/>
      <c r="D758" s="2"/>
      <c r="E758" s="11"/>
      <c r="F758" s="11"/>
      <c r="G758" s="11"/>
    </row>
    <row r="759" spans="1:7" ht="9">
      <c r="A759" s="22"/>
      <c r="B759" s="35" t="s">
        <v>107</v>
      </c>
      <c r="C759" s="23" t="s">
        <v>99</v>
      </c>
      <c r="D759" s="5" t="s">
        <v>131</v>
      </c>
      <c r="E759" s="33" t="s">
        <v>100</v>
      </c>
      <c r="F759" s="33" t="s">
        <v>103</v>
      </c>
      <c r="G759" s="33" t="s">
        <v>102</v>
      </c>
    </row>
    <row r="760" spans="1:7" ht="9">
      <c r="A760" s="47" t="s">
        <v>343</v>
      </c>
      <c r="B760" s="50">
        <v>266.85</v>
      </c>
      <c r="C760" s="57"/>
      <c r="D760" s="51"/>
      <c r="E760" s="10">
        <f>B760*D760</f>
        <v>0</v>
      </c>
      <c r="F760" s="9">
        <f>IF(G760&gt;1,(E760-G760),E760)</f>
        <v>0</v>
      </c>
      <c r="G760" s="10"/>
    </row>
    <row r="761" spans="1:7" ht="9">
      <c r="A761" s="47"/>
      <c r="B761" s="50"/>
      <c r="C761" s="59"/>
      <c r="D761" s="51"/>
      <c r="E761" s="10">
        <f>B761*D761</f>
        <v>0</v>
      </c>
      <c r="F761" s="9">
        <f>IF(G761&gt;1,(E761-G761),E761)</f>
        <v>0</v>
      </c>
      <c r="G761" s="10"/>
    </row>
    <row r="762" spans="1:7" ht="9">
      <c r="A762" s="47" t="s">
        <v>350</v>
      </c>
      <c r="B762" s="10">
        <v>3</v>
      </c>
      <c r="C762" s="52"/>
      <c r="D762" s="25"/>
      <c r="E762" s="10">
        <f>B762*C762*D762</f>
        <v>0</v>
      </c>
      <c r="F762" s="9">
        <f>IF(G762&gt;1,(E762-G762),E762)</f>
        <v>0</v>
      </c>
      <c r="G762" s="10"/>
    </row>
    <row r="763" spans="1:7" ht="9">
      <c r="A763" s="47" t="s">
        <v>290</v>
      </c>
      <c r="B763" s="10"/>
      <c r="C763" s="8"/>
      <c r="D763" s="25"/>
      <c r="E763" s="10">
        <f>B763*C763*D763</f>
        <v>0</v>
      </c>
      <c r="F763" s="9">
        <f>IF(G763&gt;1,(E763-G763),E763)</f>
        <v>0</v>
      </c>
      <c r="G763" s="10"/>
    </row>
    <row r="764" spans="1:7" ht="9">
      <c r="A764" s="47" t="s">
        <v>192</v>
      </c>
      <c r="B764" s="10"/>
      <c r="C764" s="8"/>
      <c r="D764" s="25"/>
      <c r="E764" s="10">
        <f>B764*C764*D764</f>
        <v>0</v>
      </c>
      <c r="F764" s="9">
        <f>IF(G764&gt;1,(E764-G764),E764)</f>
        <v>0</v>
      </c>
      <c r="G764" s="10"/>
    </row>
    <row r="765" spans="1:7" ht="9">
      <c r="A765" s="2"/>
      <c r="B765" s="11"/>
      <c r="C765" s="2"/>
      <c r="D765" s="2"/>
      <c r="E765" s="11"/>
      <c r="F765" s="11"/>
      <c r="G765" s="11"/>
    </row>
    <row r="766" spans="1:7" ht="9">
      <c r="A766" s="2"/>
      <c r="B766" s="11"/>
      <c r="C766" s="245" t="s">
        <v>166</v>
      </c>
      <c r="D766" s="245"/>
      <c r="E766" s="30">
        <f>SUM(E760:E764)</f>
        <v>0</v>
      </c>
      <c r="F766" s="30">
        <f>SUM(F760:F764)</f>
        <v>0</v>
      </c>
      <c r="G766" s="31">
        <f>SUM(G760:G764)</f>
        <v>0</v>
      </c>
    </row>
    <row r="767" spans="1:7" ht="9">
      <c r="A767" s="1" t="s">
        <v>345</v>
      </c>
      <c r="B767" s="11"/>
      <c r="C767" s="2"/>
      <c r="D767" s="2"/>
      <c r="E767" s="11"/>
      <c r="F767" s="11"/>
      <c r="G767" s="11"/>
    </row>
    <row r="768" spans="1:7" ht="9">
      <c r="A768" s="22"/>
      <c r="B768" s="35" t="s">
        <v>107</v>
      </c>
      <c r="C768" s="23" t="s">
        <v>99</v>
      </c>
      <c r="D768" s="5" t="s">
        <v>131</v>
      </c>
      <c r="E768" s="33" t="s">
        <v>100</v>
      </c>
      <c r="F768" s="33" t="s">
        <v>103</v>
      </c>
      <c r="G768" s="33" t="s">
        <v>102</v>
      </c>
    </row>
    <row r="769" spans="1:7" ht="9">
      <c r="A769" s="47" t="s">
        <v>346</v>
      </c>
      <c r="B769" s="50">
        <v>266.85</v>
      </c>
      <c r="C769" s="57"/>
      <c r="D769" s="51"/>
      <c r="E769" s="10">
        <f aca="true" t="shared" si="97" ref="E769:E774">B769*D769</f>
        <v>0</v>
      </c>
      <c r="F769" s="9">
        <f aca="true" t="shared" si="98" ref="F769:F776">IF(G769&gt;1,(E769-G769),E769)</f>
        <v>0</v>
      </c>
      <c r="G769" s="10"/>
    </row>
    <row r="770" spans="1:7" ht="9">
      <c r="A770" s="173" t="s">
        <v>347</v>
      </c>
      <c r="B770" s="50"/>
      <c r="C770" s="58"/>
      <c r="D770" s="51"/>
      <c r="E770" s="10">
        <f t="shared" si="97"/>
        <v>0</v>
      </c>
      <c r="F770" s="9">
        <f t="shared" si="98"/>
        <v>0</v>
      </c>
      <c r="G770" s="10"/>
    </row>
    <row r="771" spans="1:7" ht="9">
      <c r="A771" s="173" t="s">
        <v>356</v>
      </c>
      <c r="B771" s="50"/>
      <c r="C771" s="58"/>
      <c r="D771" s="51"/>
      <c r="E771" s="10">
        <f t="shared" si="97"/>
        <v>0</v>
      </c>
      <c r="F771" s="9">
        <f t="shared" si="98"/>
        <v>0</v>
      </c>
      <c r="G771" s="10"/>
    </row>
    <row r="772" spans="1:7" ht="9">
      <c r="A772" s="173" t="s">
        <v>357</v>
      </c>
      <c r="B772" s="50"/>
      <c r="C772" s="58"/>
      <c r="D772" s="51"/>
      <c r="E772" s="10">
        <f t="shared" si="97"/>
        <v>0</v>
      </c>
      <c r="F772" s="9">
        <f t="shared" si="98"/>
        <v>0</v>
      </c>
      <c r="G772" s="10"/>
    </row>
    <row r="773" spans="1:7" ht="9">
      <c r="A773" s="173" t="s">
        <v>348</v>
      </c>
      <c r="B773" s="50"/>
      <c r="C773" s="58"/>
      <c r="D773" s="51"/>
      <c r="E773" s="10">
        <f t="shared" si="97"/>
        <v>0</v>
      </c>
      <c r="F773" s="9">
        <f t="shared" si="98"/>
        <v>0</v>
      </c>
      <c r="G773" s="10"/>
    </row>
    <row r="774" spans="1:7" ht="9">
      <c r="A774" s="173" t="s">
        <v>349</v>
      </c>
      <c r="B774" s="50"/>
      <c r="C774" s="59"/>
      <c r="D774" s="55"/>
      <c r="E774" s="10">
        <f t="shared" si="97"/>
        <v>0</v>
      </c>
      <c r="F774" s="9">
        <f t="shared" si="98"/>
        <v>0</v>
      </c>
      <c r="G774" s="10"/>
    </row>
    <row r="775" spans="1:7" ht="9">
      <c r="A775" s="47" t="s">
        <v>350</v>
      </c>
      <c r="B775" s="10">
        <v>3</v>
      </c>
      <c r="C775" s="53"/>
      <c r="D775" s="49"/>
      <c r="E775" s="54">
        <f>B775*C775</f>
        <v>0</v>
      </c>
      <c r="F775" s="9">
        <f t="shared" si="98"/>
        <v>0</v>
      </c>
      <c r="G775" s="10"/>
    </row>
    <row r="776" spans="1:7" ht="9">
      <c r="A776" s="47" t="s">
        <v>192</v>
      </c>
      <c r="B776" s="10"/>
      <c r="C776" s="8"/>
      <c r="D776" s="56"/>
      <c r="E776" s="10">
        <f>B776*C776*D776</f>
        <v>0</v>
      </c>
      <c r="F776" s="9">
        <f t="shared" si="98"/>
        <v>0</v>
      </c>
      <c r="G776" s="10"/>
    </row>
    <row r="777" spans="1:7" ht="9">
      <c r="A777" s="48"/>
      <c r="B777" s="11"/>
      <c r="C777" s="2"/>
      <c r="D777" s="2"/>
      <c r="E777" s="11"/>
      <c r="F777" s="11"/>
      <c r="G777" s="11"/>
    </row>
    <row r="778" spans="1:7" ht="9">
      <c r="A778" s="48"/>
      <c r="B778" s="11"/>
      <c r="C778" s="245" t="s">
        <v>166</v>
      </c>
      <c r="D778" s="245"/>
      <c r="E778" s="30">
        <f>SUM(E769:E776)</f>
        <v>0</v>
      </c>
      <c r="F778" s="30">
        <f>SUM(F769:F776)</f>
        <v>0</v>
      </c>
      <c r="G778" s="31">
        <f>SUM(G769:G776)</f>
        <v>0</v>
      </c>
    </row>
    <row r="779" spans="1:7" ht="9">
      <c r="A779" s="1" t="s">
        <v>351</v>
      </c>
      <c r="B779" s="11"/>
      <c r="C779" s="2"/>
      <c r="D779" s="2"/>
      <c r="E779" s="11"/>
      <c r="F779" s="11"/>
      <c r="G779" s="11"/>
    </row>
    <row r="780" spans="1:7" ht="9">
      <c r="A780" s="22"/>
      <c r="B780" s="35" t="s">
        <v>107</v>
      </c>
      <c r="C780" s="23" t="s">
        <v>99</v>
      </c>
      <c r="D780" s="5" t="s">
        <v>131</v>
      </c>
      <c r="E780" s="33" t="s">
        <v>100</v>
      </c>
      <c r="F780" s="33" t="s">
        <v>103</v>
      </c>
      <c r="G780" s="33" t="s">
        <v>102</v>
      </c>
    </row>
    <row r="781" spans="1:7" ht="9">
      <c r="A781" s="47" t="s">
        <v>364</v>
      </c>
      <c r="B781" s="50">
        <v>266.85</v>
      </c>
      <c r="C781" s="57"/>
      <c r="D781" s="51"/>
      <c r="E781" s="10">
        <f>B781*D781</f>
        <v>0</v>
      </c>
      <c r="F781" s="9">
        <f>IF(G781&gt;1,(E781-G781),E781)</f>
        <v>0</v>
      </c>
      <c r="G781" s="10"/>
    </row>
    <row r="782" spans="1:7" ht="9">
      <c r="A782" s="47" t="s">
        <v>352</v>
      </c>
      <c r="B782" s="50">
        <v>266.85</v>
      </c>
      <c r="C782" s="58"/>
      <c r="D782" s="51"/>
      <c r="E782" s="10">
        <f>B782*D782</f>
        <v>0</v>
      </c>
      <c r="F782" s="9">
        <f>IF(G782&gt;1,(E782-G782),E782)</f>
        <v>0</v>
      </c>
      <c r="G782" s="10"/>
    </row>
    <row r="783" spans="1:7" ht="9">
      <c r="A783" s="47" t="s">
        <v>353</v>
      </c>
      <c r="B783" s="50">
        <v>266.85</v>
      </c>
      <c r="C783" s="58"/>
      <c r="D783" s="51"/>
      <c r="E783" s="10">
        <f>B783*D783</f>
        <v>0</v>
      </c>
      <c r="F783" s="9">
        <f>IF(G783&gt;1,(E783-G783),E783)</f>
        <v>0</v>
      </c>
      <c r="G783" s="10"/>
    </row>
    <row r="784" spans="1:7" ht="9">
      <c r="A784" s="47" t="s">
        <v>354</v>
      </c>
      <c r="B784" s="50">
        <v>266.85</v>
      </c>
      <c r="C784" s="58"/>
      <c r="D784" s="51"/>
      <c r="E784" s="10">
        <f>B784*D784</f>
        <v>0</v>
      </c>
      <c r="F784" s="9">
        <f>IF(G784&gt;1,(E784-G784),E784)</f>
        <v>0</v>
      </c>
      <c r="G784" s="10"/>
    </row>
    <row r="785" spans="1:7" ht="9">
      <c r="A785" s="47" t="s">
        <v>192</v>
      </c>
      <c r="B785" s="10"/>
      <c r="C785" s="8"/>
      <c r="D785" s="56"/>
      <c r="E785" s="10">
        <f>B785*C785*D785</f>
        <v>0</v>
      </c>
      <c r="F785" s="9">
        <f>IF(G785&gt;1,(E785-G785),E785)</f>
        <v>0</v>
      </c>
      <c r="G785" s="10"/>
    </row>
    <row r="786" spans="1:7" ht="9">
      <c r="A786" s="48"/>
      <c r="B786" s="11"/>
      <c r="C786" s="2"/>
      <c r="D786" s="2"/>
      <c r="E786" s="11"/>
      <c r="F786" s="11"/>
      <c r="G786" s="11"/>
    </row>
    <row r="787" spans="1:7" ht="9">
      <c r="A787" s="48"/>
      <c r="B787" s="11"/>
      <c r="C787" s="245" t="s">
        <v>166</v>
      </c>
      <c r="D787" s="245"/>
      <c r="E787" s="30">
        <f>SUM(E781:E785)</f>
        <v>0</v>
      </c>
      <c r="F787" s="30">
        <f>SUM(F781:F785)</f>
        <v>0</v>
      </c>
      <c r="G787" s="31">
        <f>SUM(G781:G785)</f>
        <v>0</v>
      </c>
    </row>
    <row r="788" spans="1:7" ht="9">
      <c r="A788" s="1" t="s">
        <v>358</v>
      </c>
      <c r="B788" s="11"/>
      <c r="C788" s="2"/>
      <c r="D788" s="2"/>
      <c r="E788" s="11"/>
      <c r="F788" s="11"/>
      <c r="G788" s="11"/>
    </row>
    <row r="789" spans="1:7" ht="9">
      <c r="A789" s="22"/>
      <c r="B789" s="35" t="s">
        <v>107</v>
      </c>
      <c r="C789" s="23" t="s">
        <v>99</v>
      </c>
      <c r="D789" s="5" t="s">
        <v>131</v>
      </c>
      <c r="E789" s="33" t="s">
        <v>100</v>
      </c>
      <c r="F789" s="33" t="s">
        <v>103</v>
      </c>
      <c r="G789" s="33" t="s">
        <v>102</v>
      </c>
    </row>
    <row r="790" spans="1:7" ht="9">
      <c r="A790" s="47" t="s">
        <v>359</v>
      </c>
      <c r="B790" s="50"/>
      <c r="C790" s="57"/>
      <c r="D790" s="51"/>
      <c r="E790" s="10">
        <f>B790*D790</f>
        <v>0</v>
      </c>
      <c r="F790" s="9">
        <f aca="true" t="shared" si="99" ref="F790:F797">IF(G790&gt;1,(E790-G790),E790)</f>
        <v>0</v>
      </c>
      <c r="G790" s="10"/>
    </row>
    <row r="791" spans="1:7" ht="9">
      <c r="A791" s="47" t="s">
        <v>360</v>
      </c>
      <c r="B791" s="50"/>
      <c r="C791" s="58"/>
      <c r="D791" s="51"/>
      <c r="E791" s="10">
        <f>B791*D791</f>
        <v>0</v>
      </c>
      <c r="F791" s="9">
        <f t="shared" si="99"/>
        <v>0</v>
      </c>
      <c r="G791" s="10"/>
    </row>
    <row r="792" spans="1:7" ht="9">
      <c r="A792" s="47" t="s">
        <v>361</v>
      </c>
      <c r="B792" s="50">
        <v>100</v>
      </c>
      <c r="C792" s="8"/>
      <c r="D792" s="56"/>
      <c r="E792" s="10">
        <f>B792*C792*D792</f>
        <v>0</v>
      </c>
      <c r="F792" s="9">
        <f t="shared" si="99"/>
        <v>0</v>
      </c>
      <c r="G792" s="10"/>
    </row>
    <row r="793" spans="1:7" ht="9">
      <c r="A793" s="47" t="s">
        <v>362</v>
      </c>
      <c r="B793" s="50">
        <v>150</v>
      </c>
      <c r="C793" s="58"/>
      <c r="D793" s="55"/>
      <c r="E793" s="10">
        <f>B793*D793</f>
        <v>0</v>
      </c>
      <c r="F793" s="9">
        <f t="shared" si="99"/>
        <v>0</v>
      </c>
      <c r="G793" s="10"/>
    </row>
    <row r="794" spans="1:7" ht="9">
      <c r="A794" s="47" t="s">
        <v>363</v>
      </c>
      <c r="B794" s="10"/>
      <c r="C794" s="60"/>
      <c r="D794" s="57"/>
      <c r="E794" s="54">
        <f>B794*C794</f>
        <v>0</v>
      </c>
      <c r="F794" s="9">
        <f t="shared" si="99"/>
        <v>0</v>
      </c>
      <c r="G794" s="10"/>
    </row>
    <row r="795" spans="1:7" ht="9">
      <c r="A795" s="47" t="s">
        <v>556</v>
      </c>
      <c r="B795" s="10">
        <v>250</v>
      </c>
      <c r="C795" s="53"/>
      <c r="D795" s="58"/>
      <c r="E795" s="54">
        <f>B795*C795</f>
        <v>0</v>
      </c>
      <c r="F795" s="9">
        <f t="shared" si="99"/>
        <v>0</v>
      </c>
      <c r="G795" s="10"/>
    </row>
    <row r="796" spans="1:7" ht="9">
      <c r="A796" s="47" t="s">
        <v>557</v>
      </c>
      <c r="B796" s="10">
        <v>250</v>
      </c>
      <c r="C796" s="53"/>
      <c r="D796" s="59"/>
      <c r="E796" s="54">
        <f>B796*C796</f>
        <v>0</v>
      </c>
      <c r="F796" s="9">
        <f t="shared" si="99"/>
        <v>0</v>
      </c>
      <c r="G796" s="10"/>
    </row>
    <row r="797" spans="1:7" ht="9">
      <c r="A797" s="47" t="s">
        <v>192</v>
      </c>
      <c r="B797" s="47"/>
      <c r="C797" s="10"/>
      <c r="D797" s="52"/>
      <c r="E797" s="56"/>
      <c r="F797" s="9">
        <f t="shared" si="99"/>
        <v>0</v>
      </c>
      <c r="G797" s="10"/>
    </row>
    <row r="798" spans="1:7" ht="9">
      <c r="A798" s="48"/>
      <c r="B798" s="11"/>
      <c r="C798" s="2"/>
      <c r="D798" s="2"/>
      <c r="E798" s="11"/>
      <c r="F798" s="11"/>
      <c r="G798" s="11"/>
    </row>
    <row r="799" spans="1:7" ht="9">
      <c r="A799" s="48"/>
      <c r="B799" s="11"/>
      <c r="C799" s="245" t="s">
        <v>166</v>
      </c>
      <c r="D799" s="245"/>
      <c r="E799" s="30">
        <f>SUM(E790:E797)</f>
        <v>0</v>
      </c>
      <c r="F799" s="30">
        <f>SUM(F790:F797)</f>
        <v>0</v>
      </c>
      <c r="G799" s="31">
        <f>SUM(G790:G797)</f>
        <v>0</v>
      </c>
    </row>
    <row r="800" spans="1:7" ht="9">
      <c r="A800" s="1" t="s">
        <v>372</v>
      </c>
      <c r="B800" s="11"/>
      <c r="C800" s="2"/>
      <c r="D800" s="2"/>
      <c r="E800" s="11"/>
      <c r="F800" s="11"/>
      <c r="G800" s="11"/>
    </row>
    <row r="801" spans="1:7" ht="9">
      <c r="A801" s="22"/>
      <c r="B801" s="35" t="s">
        <v>107</v>
      </c>
      <c r="C801" s="23" t="s">
        <v>99</v>
      </c>
      <c r="D801" s="5" t="s">
        <v>131</v>
      </c>
      <c r="E801" s="33" t="s">
        <v>100</v>
      </c>
      <c r="F801" s="33" t="s">
        <v>103</v>
      </c>
      <c r="G801" s="33" t="s">
        <v>102</v>
      </c>
    </row>
    <row r="802" spans="1:7" ht="9">
      <c r="A802" s="47" t="s">
        <v>365</v>
      </c>
      <c r="B802" s="50">
        <v>266.85</v>
      </c>
      <c r="C802" s="57"/>
      <c r="D802" s="51"/>
      <c r="E802" s="10">
        <f>B802*D802</f>
        <v>0</v>
      </c>
      <c r="F802" s="9">
        <f aca="true" t="shared" si="100" ref="F802:F814">IF(G802&gt;1,(E802-G802),E802)</f>
        <v>0</v>
      </c>
      <c r="G802" s="10"/>
    </row>
    <row r="803" spans="1:7" ht="9">
      <c r="A803" s="47" t="s">
        <v>366</v>
      </c>
      <c r="B803" s="50"/>
      <c r="C803" s="58"/>
      <c r="D803" s="51"/>
      <c r="E803" s="10">
        <f>B803*D803</f>
        <v>0</v>
      </c>
      <c r="F803" s="9">
        <f t="shared" si="100"/>
        <v>0</v>
      </c>
      <c r="G803" s="10"/>
    </row>
    <row r="804" spans="1:7" ht="9">
      <c r="A804" s="47" t="s">
        <v>367</v>
      </c>
      <c r="B804" s="50"/>
      <c r="C804" s="58"/>
      <c r="D804" s="51"/>
      <c r="E804" s="10">
        <f>B804*D804</f>
        <v>0</v>
      </c>
      <c r="F804" s="9">
        <f t="shared" si="100"/>
        <v>0</v>
      </c>
      <c r="G804" s="10"/>
    </row>
    <row r="805" spans="1:7" ht="9">
      <c r="A805" s="47" t="s">
        <v>368</v>
      </c>
      <c r="B805" s="50"/>
      <c r="C805" s="58"/>
      <c r="D805" s="51"/>
      <c r="E805" s="10">
        <f>B805*D805</f>
        <v>0</v>
      </c>
      <c r="F805" s="9">
        <f t="shared" si="100"/>
        <v>0</v>
      </c>
      <c r="G805" s="10"/>
    </row>
    <row r="806" spans="1:7" ht="9">
      <c r="A806" s="47" t="s">
        <v>369</v>
      </c>
      <c r="B806" s="50"/>
      <c r="C806" s="59"/>
      <c r="D806" s="55"/>
      <c r="E806" s="10">
        <f>B806*D806</f>
        <v>0</v>
      </c>
      <c r="F806" s="9">
        <f t="shared" si="100"/>
        <v>0</v>
      </c>
      <c r="G806" s="10"/>
    </row>
    <row r="807" spans="1:7" ht="9">
      <c r="A807" s="47" t="s">
        <v>370</v>
      </c>
      <c r="B807" s="10"/>
      <c r="C807" s="53"/>
      <c r="D807" s="57"/>
      <c r="E807" s="54">
        <f aca="true" t="shared" si="101" ref="E807:E813">B807*C807</f>
        <v>0</v>
      </c>
      <c r="F807" s="9">
        <f t="shared" si="100"/>
        <v>0</v>
      </c>
      <c r="G807" s="10"/>
    </row>
    <row r="808" spans="1:7" ht="9">
      <c r="A808" s="47" t="s">
        <v>558</v>
      </c>
      <c r="B808" s="10">
        <v>500</v>
      </c>
      <c r="C808" s="53"/>
      <c r="D808" s="58"/>
      <c r="E808" s="54">
        <f t="shared" si="101"/>
        <v>0</v>
      </c>
      <c r="F808" s="9">
        <f t="shared" si="100"/>
        <v>0</v>
      </c>
      <c r="G808" s="10"/>
    </row>
    <row r="809" spans="1:7" ht="9">
      <c r="A809" s="47" t="s">
        <v>559</v>
      </c>
      <c r="B809" s="10">
        <v>70</v>
      </c>
      <c r="C809" s="53"/>
      <c r="D809" s="58"/>
      <c r="E809" s="54">
        <f t="shared" si="101"/>
        <v>0</v>
      </c>
      <c r="F809" s="9">
        <f t="shared" si="100"/>
        <v>0</v>
      </c>
      <c r="G809" s="10"/>
    </row>
    <row r="810" spans="1:7" ht="9">
      <c r="A810" s="47" t="s">
        <v>560</v>
      </c>
      <c r="B810" s="10">
        <v>150</v>
      </c>
      <c r="C810" s="53"/>
      <c r="D810" s="58"/>
      <c r="E810" s="54">
        <f t="shared" si="101"/>
        <v>0</v>
      </c>
      <c r="F810" s="9">
        <f t="shared" si="100"/>
        <v>0</v>
      </c>
      <c r="G810" s="10"/>
    </row>
    <row r="811" spans="1:7" ht="9">
      <c r="A811" s="47" t="s">
        <v>561</v>
      </c>
      <c r="B811" s="10">
        <v>25</v>
      </c>
      <c r="C811" s="53"/>
      <c r="D811" s="58"/>
      <c r="E811" s="54">
        <f t="shared" si="101"/>
        <v>0</v>
      </c>
      <c r="F811" s="9">
        <f t="shared" si="100"/>
        <v>0</v>
      </c>
      <c r="G811" s="10"/>
    </row>
    <row r="812" spans="1:7" ht="9">
      <c r="A812" s="47" t="s">
        <v>371</v>
      </c>
      <c r="B812" s="10"/>
      <c r="C812" s="53"/>
      <c r="D812" s="58"/>
      <c r="E812" s="54">
        <f t="shared" si="101"/>
        <v>0</v>
      </c>
      <c r="F812" s="9">
        <f t="shared" si="100"/>
        <v>0</v>
      </c>
      <c r="G812" s="10"/>
    </row>
    <row r="813" spans="1:7" ht="9">
      <c r="A813" s="47"/>
      <c r="B813" s="10"/>
      <c r="C813" s="53"/>
      <c r="D813" s="59"/>
      <c r="E813" s="54">
        <f t="shared" si="101"/>
        <v>0</v>
      </c>
      <c r="F813" s="9">
        <f t="shared" si="100"/>
        <v>0</v>
      </c>
      <c r="G813" s="10"/>
    </row>
    <row r="814" spans="1:7" ht="9">
      <c r="A814" s="47" t="s">
        <v>192</v>
      </c>
      <c r="B814" s="50"/>
      <c r="C814" s="8"/>
      <c r="D814" s="56"/>
      <c r="E814" s="10">
        <f>B814*C814*D814</f>
        <v>0</v>
      </c>
      <c r="F814" s="9">
        <f t="shared" si="100"/>
        <v>0</v>
      </c>
      <c r="G814" s="10"/>
    </row>
    <row r="815" spans="1:7" ht="9">
      <c r="A815" s="48"/>
      <c r="B815" s="11"/>
      <c r="C815" s="2"/>
      <c r="D815" s="2"/>
      <c r="E815" s="11"/>
      <c r="F815" s="11"/>
      <c r="G815" s="11"/>
    </row>
    <row r="816" spans="1:7" ht="9">
      <c r="A816" s="48"/>
      <c r="B816" s="11"/>
      <c r="C816" s="245" t="s">
        <v>166</v>
      </c>
      <c r="D816" s="245"/>
      <c r="E816" s="30">
        <f>SUM(E802:E814)</f>
        <v>0</v>
      </c>
      <c r="F816" s="30">
        <f>SUM(F802:F814)</f>
        <v>0</v>
      </c>
      <c r="G816" s="31">
        <f>SUM(G802:G814)</f>
        <v>0</v>
      </c>
    </row>
    <row r="817" spans="1:7" ht="9">
      <c r="A817" s="1" t="s">
        <v>373</v>
      </c>
      <c r="B817" s="11"/>
      <c r="C817" s="2"/>
      <c r="D817" s="2"/>
      <c r="E817" s="11"/>
      <c r="F817" s="11"/>
      <c r="G817" s="11"/>
    </row>
    <row r="818" spans="1:7" ht="9">
      <c r="A818" s="22"/>
      <c r="B818" s="35" t="s">
        <v>107</v>
      </c>
      <c r="C818" s="23" t="s">
        <v>99</v>
      </c>
      <c r="D818" s="5" t="s">
        <v>131</v>
      </c>
      <c r="E818" s="33" t="s">
        <v>100</v>
      </c>
      <c r="F818" s="33" t="s">
        <v>103</v>
      </c>
      <c r="G818" s="33" t="s">
        <v>102</v>
      </c>
    </row>
    <row r="819" spans="1:7" ht="9">
      <c r="A819" s="47" t="s">
        <v>374</v>
      </c>
      <c r="B819" s="50"/>
      <c r="C819" s="57"/>
      <c r="D819" s="51"/>
      <c r="E819" s="10">
        <f>B819*D819</f>
        <v>0</v>
      </c>
      <c r="F819" s="9">
        <f aca="true" t="shared" si="102" ref="F819:F831">IF(G819&gt;1,(E819-G819),E819)</f>
        <v>0</v>
      </c>
      <c r="G819" s="10"/>
    </row>
    <row r="820" spans="1:7" ht="9">
      <c r="A820" s="47" t="s">
        <v>375</v>
      </c>
      <c r="B820" s="50"/>
      <c r="C820" s="58"/>
      <c r="D820" s="51"/>
      <c r="E820" s="10">
        <f>B820*D820</f>
        <v>0</v>
      </c>
      <c r="F820" s="9">
        <f t="shared" si="102"/>
        <v>0</v>
      </c>
      <c r="G820" s="10"/>
    </row>
    <row r="821" spans="1:7" ht="9">
      <c r="A821" s="47" t="s">
        <v>376</v>
      </c>
      <c r="B821" s="50"/>
      <c r="C821" s="58"/>
      <c r="D821" s="51"/>
      <c r="E821" s="10">
        <f>B821*D821</f>
        <v>0</v>
      </c>
      <c r="F821" s="9">
        <f t="shared" si="102"/>
        <v>0</v>
      </c>
      <c r="G821" s="10"/>
    </row>
    <row r="822" spans="1:7" ht="9">
      <c r="A822" s="47" t="s">
        <v>377</v>
      </c>
      <c r="B822" s="50"/>
      <c r="C822" s="58"/>
      <c r="D822" s="51"/>
      <c r="E822" s="10">
        <f>B822*D822</f>
        <v>0</v>
      </c>
      <c r="F822" s="9">
        <f t="shared" si="102"/>
        <v>0</v>
      </c>
      <c r="G822" s="10"/>
    </row>
    <row r="823" spans="1:7" ht="9">
      <c r="A823" s="47" t="s">
        <v>392</v>
      </c>
      <c r="B823" s="50"/>
      <c r="C823" s="59"/>
      <c r="D823" s="55"/>
      <c r="E823" s="10">
        <f>B823*D823</f>
        <v>0</v>
      </c>
      <c r="F823" s="9">
        <f t="shared" si="102"/>
        <v>0</v>
      </c>
      <c r="G823" s="10"/>
    </row>
    <row r="824" spans="1:7" ht="9">
      <c r="A824" s="47" t="s">
        <v>378</v>
      </c>
      <c r="B824" s="10"/>
      <c r="C824" s="53"/>
      <c r="D824" s="57"/>
      <c r="E824" s="54">
        <f aca="true" t="shared" si="103" ref="E824:E829">B824*C824</f>
        <v>0</v>
      </c>
      <c r="F824" s="9">
        <f t="shared" si="102"/>
        <v>0</v>
      </c>
      <c r="G824" s="10"/>
    </row>
    <row r="825" spans="1:7" ht="9">
      <c r="A825" s="47" t="s">
        <v>379</v>
      </c>
      <c r="B825" s="10">
        <v>2</v>
      </c>
      <c r="C825" s="53"/>
      <c r="D825" s="58"/>
      <c r="E825" s="54">
        <f t="shared" si="103"/>
        <v>0</v>
      </c>
      <c r="F825" s="9">
        <f t="shared" si="102"/>
        <v>0</v>
      </c>
      <c r="G825" s="10"/>
    </row>
    <row r="826" spans="1:7" ht="9">
      <c r="A826" s="47" t="s">
        <v>380</v>
      </c>
      <c r="B826" s="10">
        <v>1</v>
      </c>
      <c r="C826" s="53"/>
      <c r="D826" s="58"/>
      <c r="E826" s="54">
        <f t="shared" si="103"/>
        <v>0</v>
      </c>
      <c r="F826" s="9">
        <f t="shared" si="102"/>
        <v>0</v>
      </c>
      <c r="G826" s="10"/>
    </row>
    <row r="827" spans="1:7" ht="9">
      <c r="A827" s="47" t="s">
        <v>381</v>
      </c>
      <c r="B827" s="10">
        <v>0.6</v>
      </c>
      <c r="C827" s="53"/>
      <c r="D827" s="58"/>
      <c r="E827" s="54">
        <f t="shared" si="103"/>
        <v>0</v>
      </c>
      <c r="F827" s="9">
        <f t="shared" si="102"/>
        <v>0</v>
      </c>
      <c r="G827" s="10"/>
    </row>
    <row r="828" spans="1:7" ht="9">
      <c r="A828" s="47" t="s">
        <v>382</v>
      </c>
      <c r="B828" s="10">
        <v>1.5</v>
      </c>
      <c r="C828" s="53"/>
      <c r="D828" s="58"/>
      <c r="E828" s="54">
        <f t="shared" si="103"/>
        <v>0</v>
      </c>
      <c r="F828" s="9">
        <f t="shared" si="102"/>
        <v>0</v>
      </c>
      <c r="G828" s="10"/>
    </row>
    <row r="829" spans="1:7" ht="9">
      <c r="A829" s="47" t="s">
        <v>383</v>
      </c>
      <c r="B829" s="10">
        <v>0.05</v>
      </c>
      <c r="C829" s="53"/>
      <c r="D829" s="59"/>
      <c r="E829" s="54">
        <f t="shared" si="103"/>
        <v>0</v>
      </c>
      <c r="F829" s="9">
        <f t="shared" si="102"/>
        <v>0</v>
      </c>
      <c r="G829" s="10"/>
    </row>
    <row r="830" spans="1:7" ht="9">
      <c r="A830" s="47" t="s">
        <v>384</v>
      </c>
      <c r="B830" s="50">
        <v>0.4</v>
      </c>
      <c r="C830" s="8"/>
      <c r="D830" s="56"/>
      <c r="E830" s="10">
        <f>B830*C830*D830</f>
        <v>0</v>
      </c>
      <c r="F830" s="9">
        <f t="shared" si="102"/>
        <v>0</v>
      </c>
      <c r="G830" s="10"/>
    </row>
    <row r="831" spans="1:7" ht="9">
      <c r="A831" s="47" t="s">
        <v>192</v>
      </c>
      <c r="B831" s="50">
        <v>100</v>
      </c>
      <c r="C831" s="8"/>
      <c r="D831" s="56"/>
      <c r="E831" s="10">
        <f>B831*C831*D831</f>
        <v>0</v>
      </c>
      <c r="F831" s="9">
        <f t="shared" si="102"/>
        <v>0</v>
      </c>
      <c r="G831" s="10"/>
    </row>
    <row r="832" spans="1:7" ht="9">
      <c r="A832" s="48"/>
      <c r="B832" s="11"/>
      <c r="C832" s="2"/>
      <c r="D832" s="2"/>
      <c r="E832" s="11"/>
      <c r="F832" s="11"/>
      <c r="G832" s="11"/>
    </row>
    <row r="833" spans="1:7" ht="9">
      <c r="A833" s="48"/>
      <c r="B833" s="11"/>
      <c r="C833" s="245" t="s">
        <v>166</v>
      </c>
      <c r="D833" s="245"/>
      <c r="E833" s="30">
        <f>SUM(E819:E831)</f>
        <v>0</v>
      </c>
      <c r="F833" s="30">
        <f>SUM(F819:F831)</f>
        <v>0</v>
      </c>
      <c r="G833" s="31">
        <f>SUM(G819:G831)</f>
        <v>0</v>
      </c>
    </row>
    <row r="834" spans="1:7" ht="9" customHeight="1">
      <c r="A834" s="48"/>
      <c r="B834" s="11"/>
      <c r="C834" s="68"/>
      <c r="D834" s="68"/>
      <c r="E834" s="65"/>
      <c r="F834" s="65"/>
      <c r="G834" s="65"/>
    </row>
    <row r="835" spans="1:7" ht="9">
      <c r="A835" s="48"/>
      <c r="B835" s="11"/>
      <c r="C835" s="246" t="s">
        <v>407</v>
      </c>
      <c r="D835" s="246"/>
      <c r="E835" s="73">
        <f>SUM(,E833,E816,E799,E787,E778,E766,E757)</f>
        <v>0</v>
      </c>
      <c r="F835" s="73">
        <f>SUM(,F833,F816,F799,F787,F778,F766,F757)</f>
        <v>0</v>
      </c>
      <c r="G835" s="74">
        <f>SUM(,G833,G816,G799,G787,G778,G766,G757)</f>
        <v>0</v>
      </c>
    </row>
    <row r="836" spans="1:7" ht="4.5" customHeight="1">
      <c r="A836" s="48"/>
      <c r="B836" s="11"/>
      <c r="C836" s="68"/>
      <c r="D836" s="68"/>
      <c r="E836" s="75"/>
      <c r="F836" s="75"/>
      <c r="G836" s="75"/>
    </row>
    <row r="837" spans="1:7" ht="12" thickBot="1">
      <c r="A837" s="48"/>
      <c r="B837" s="11"/>
      <c r="C837" s="247" t="s">
        <v>408</v>
      </c>
      <c r="D837" s="247"/>
      <c r="E837" s="73">
        <f>E835+E741</f>
        <v>0</v>
      </c>
      <c r="F837" s="73">
        <f>F835+F741</f>
        <v>0</v>
      </c>
      <c r="G837" s="74">
        <f>G835+G741</f>
        <v>0</v>
      </c>
    </row>
    <row r="838" spans="1:7" ht="12" thickBot="1">
      <c r="A838" s="71" t="s">
        <v>410</v>
      </c>
      <c r="B838" s="11"/>
      <c r="C838" s="68"/>
      <c r="D838" s="68"/>
      <c r="E838" s="65"/>
      <c r="F838" s="65"/>
      <c r="G838" s="65"/>
    </row>
    <row r="839" spans="1:7" ht="11.25">
      <c r="A839" s="69" t="s">
        <v>406</v>
      </c>
      <c r="B839" s="11"/>
      <c r="C839" s="2"/>
      <c r="D839" s="2"/>
      <c r="E839" s="11"/>
      <c r="F839" s="11"/>
      <c r="G839" s="11"/>
    </row>
    <row r="840" spans="1:7" ht="9">
      <c r="A840" s="1" t="s">
        <v>409</v>
      </c>
      <c r="B840" s="11"/>
      <c r="C840" s="2"/>
      <c r="D840" s="2"/>
      <c r="E840" s="11"/>
      <c r="F840" s="11"/>
      <c r="G840" s="11"/>
    </row>
    <row r="841" spans="1:7" ht="9">
      <c r="A841" s="22"/>
      <c r="B841" s="35" t="s">
        <v>107</v>
      </c>
      <c r="C841" s="23" t="s">
        <v>99</v>
      </c>
      <c r="D841" s="5" t="s">
        <v>131</v>
      </c>
      <c r="E841" s="33" t="s">
        <v>100</v>
      </c>
      <c r="F841" s="33" t="s">
        <v>103</v>
      </c>
      <c r="G841" s="33" t="s">
        <v>102</v>
      </c>
    </row>
    <row r="842" spans="1:7" ht="9">
      <c r="A842" s="47" t="s">
        <v>386</v>
      </c>
      <c r="B842" s="10">
        <v>10</v>
      </c>
      <c r="C842" s="53"/>
      <c r="D842" s="57"/>
      <c r="E842" s="54">
        <f aca="true" t="shared" si="104" ref="E842:E849">B842*C842</f>
        <v>0</v>
      </c>
      <c r="F842" s="9">
        <f aca="true" t="shared" si="105" ref="F842:F850">IF(G842&gt;1,(E842-G842),E842)</f>
        <v>0</v>
      </c>
      <c r="G842" s="10"/>
    </row>
    <row r="843" spans="1:7" ht="9">
      <c r="A843" s="47" t="s">
        <v>387</v>
      </c>
      <c r="B843" s="10">
        <v>6</v>
      </c>
      <c r="C843" s="53"/>
      <c r="D843" s="58"/>
      <c r="E843" s="54">
        <f t="shared" si="104"/>
        <v>0</v>
      </c>
      <c r="F843" s="9">
        <f t="shared" si="105"/>
        <v>0</v>
      </c>
      <c r="G843" s="10"/>
    </row>
    <row r="844" spans="1:7" ht="9">
      <c r="A844" s="47" t="s">
        <v>388</v>
      </c>
      <c r="B844" s="10">
        <v>100</v>
      </c>
      <c r="C844" s="53"/>
      <c r="D844" s="58"/>
      <c r="E844" s="54">
        <f t="shared" si="104"/>
        <v>0</v>
      </c>
      <c r="F844" s="9">
        <f t="shared" si="105"/>
        <v>0</v>
      </c>
      <c r="G844" s="10"/>
    </row>
    <row r="845" spans="1:7" ht="9">
      <c r="A845" s="47" t="s">
        <v>389</v>
      </c>
      <c r="B845" s="10">
        <v>100</v>
      </c>
      <c r="C845" s="53"/>
      <c r="D845" s="58"/>
      <c r="E845" s="54">
        <f t="shared" si="104"/>
        <v>0</v>
      </c>
      <c r="F845" s="9">
        <f t="shared" si="105"/>
        <v>0</v>
      </c>
      <c r="G845" s="10"/>
    </row>
    <row r="846" spans="1:7" ht="9">
      <c r="A846" s="47" t="s">
        <v>390</v>
      </c>
      <c r="B846" s="10">
        <v>100</v>
      </c>
      <c r="C846" s="53"/>
      <c r="D846" s="58"/>
      <c r="E846" s="54">
        <f t="shared" si="104"/>
        <v>0</v>
      </c>
      <c r="F846" s="9">
        <f t="shared" si="105"/>
        <v>0</v>
      </c>
      <c r="G846" s="10"/>
    </row>
    <row r="847" spans="1:7" ht="9">
      <c r="A847" s="47" t="s">
        <v>391</v>
      </c>
      <c r="B847" s="10">
        <v>10</v>
      </c>
      <c r="C847" s="53"/>
      <c r="D847" s="58"/>
      <c r="E847" s="54">
        <f t="shared" si="104"/>
        <v>0</v>
      </c>
      <c r="F847" s="9">
        <f t="shared" si="105"/>
        <v>0</v>
      </c>
      <c r="G847" s="10"/>
    </row>
    <row r="848" spans="1:7" ht="9">
      <c r="A848" s="47" t="s">
        <v>385</v>
      </c>
      <c r="B848" s="10">
        <v>100</v>
      </c>
      <c r="C848" s="53"/>
      <c r="D848" s="58"/>
      <c r="E848" s="54">
        <f>B848*C848</f>
        <v>0</v>
      </c>
      <c r="F848" s="9">
        <f>IF(G848&gt;1,(E848-G848),E848)</f>
        <v>0</v>
      </c>
      <c r="G848" s="10"/>
    </row>
    <row r="849" spans="1:7" ht="9">
      <c r="A849" s="47" t="s">
        <v>192</v>
      </c>
      <c r="B849" s="10">
        <v>100</v>
      </c>
      <c r="C849" s="53"/>
      <c r="D849" s="58"/>
      <c r="E849" s="54">
        <f t="shared" si="104"/>
        <v>0</v>
      </c>
      <c r="F849" s="9">
        <f t="shared" si="105"/>
        <v>0</v>
      </c>
      <c r="G849" s="10"/>
    </row>
    <row r="850" spans="1:7" ht="9">
      <c r="A850" s="47" t="s">
        <v>414</v>
      </c>
      <c r="B850" s="10">
        <f>E837</f>
        <v>0</v>
      </c>
      <c r="C850" s="72">
        <v>0.1</v>
      </c>
      <c r="D850" s="59"/>
      <c r="E850" s="54">
        <f>B850*C850</f>
        <v>0</v>
      </c>
      <c r="F850" s="9">
        <f t="shared" si="105"/>
        <v>0</v>
      </c>
      <c r="G850" s="10"/>
    </row>
    <row r="851" spans="1:7" ht="9">
      <c r="A851" s="48"/>
      <c r="B851" s="11"/>
      <c r="C851" s="2"/>
      <c r="D851" s="2"/>
      <c r="E851" s="11"/>
      <c r="F851" s="11"/>
      <c r="G851" s="11"/>
    </row>
    <row r="852" spans="1:7" ht="9">
      <c r="A852" s="48"/>
      <c r="B852" s="11"/>
      <c r="C852" s="246" t="s">
        <v>415</v>
      </c>
      <c r="D852" s="246"/>
      <c r="E852" s="73">
        <f>SUM(E842:E850)</f>
        <v>0</v>
      </c>
      <c r="F852" s="73">
        <f>SUM(F842:F850)</f>
        <v>0</v>
      </c>
      <c r="G852" s="74">
        <f>SUM(G842:G850)</f>
        <v>0</v>
      </c>
    </row>
    <row r="853" spans="1:7" ht="9">
      <c r="A853" s="2"/>
      <c r="B853" s="11"/>
      <c r="C853" s="2"/>
      <c r="D853" s="2"/>
      <c r="E853" s="11"/>
      <c r="F853" s="11"/>
      <c r="G853" s="11"/>
    </row>
  </sheetData>
  <sheetProtection/>
  <mergeCells count="39">
    <mergeCell ref="C677:D677"/>
    <mergeCell ref="C13:D13"/>
    <mergeCell ref="C741:D741"/>
    <mergeCell ref="C835:D835"/>
    <mergeCell ref="C837:D837"/>
    <mergeCell ref="C852:D852"/>
    <mergeCell ref="C757:D757"/>
    <mergeCell ref="C766:D766"/>
    <mergeCell ref="C778:D778"/>
    <mergeCell ref="C787:D787"/>
    <mergeCell ref="C799:D799"/>
    <mergeCell ref="C706:D706"/>
    <mergeCell ref="C265:D265"/>
    <mergeCell ref="C281:D281"/>
    <mergeCell ref="C816:D816"/>
    <mergeCell ref="C739:D739"/>
    <mergeCell ref="C728:D728"/>
    <mergeCell ref="C460:D460"/>
    <mergeCell ref="C393:D393"/>
    <mergeCell ref="C411:D411"/>
    <mergeCell ref="C254:D254"/>
    <mergeCell ref="C619:D619"/>
    <mergeCell ref="C296:D296"/>
    <mergeCell ref="C83:D83"/>
    <mergeCell ref="C65:D65"/>
    <mergeCell ref="C104:D104"/>
    <mergeCell ref="C116:D116"/>
    <mergeCell ref="C131:D131"/>
    <mergeCell ref="C141:D141"/>
    <mergeCell ref="C6:D6"/>
    <mergeCell ref="C7:D7"/>
    <mergeCell ref="C8:D8"/>
    <mergeCell ref="C833:D833"/>
    <mergeCell ref="C221:D221"/>
    <mergeCell ref="C236:D236"/>
    <mergeCell ref="C149:D149"/>
    <mergeCell ref="C163:D163"/>
    <mergeCell ref="C177:D177"/>
    <mergeCell ref="C206:D206"/>
  </mergeCells>
  <conditionalFormatting sqref="F311:F316 F318 F368:F375 F776 F762:F764">
    <cfRule type="cellIs" priority="767" dxfId="504" operator="lessThan" stopIfTrue="1">
      <formula>1</formula>
    </cfRule>
  </conditionalFormatting>
  <conditionalFormatting sqref="F361:F365">
    <cfRule type="cellIs" priority="663" dxfId="504" operator="lessThan" stopIfTrue="1">
      <formula>1</formula>
    </cfRule>
  </conditionalFormatting>
  <conditionalFormatting sqref="F378">
    <cfRule type="cellIs" priority="692" dxfId="504" operator="lessThan" stopIfTrue="1">
      <formula>1</formula>
    </cfRule>
  </conditionalFormatting>
  <conditionalFormatting sqref="F382:F383 F387:F388">
    <cfRule type="cellIs" priority="678" dxfId="504" operator="lessThan" stopIfTrue="1">
      <formula>1</formula>
    </cfRule>
  </conditionalFormatting>
  <conditionalFormatting sqref="F300:F308">
    <cfRule type="cellIs" priority="669" dxfId="504" operator="lessThan" stopIfTrue="1">
      <formula>1</formula>
    </cfRule>
  </conditionalFormatting>
  <conditionalFormatting sqref="F333:F336">
    <cfRule type="cellIs" priority="667" dxfId="504" operator="lessThan" stopIfTrue="1">
      <formula>1</formula>
    </cfRule>
  </conditionalFormatting>
  <conditionalFormatting sqref="F350:F351">
    <cfRule type="cellIs" priority="665" dxfId="504" operator="lessThan" stopIfTrue="1">
      <formula>1</formula>
    </cfRule>
  </conditionalFormatting>
  <conditionalFormatting sqref="F379:F381">
    <cfRule type="cellIs" priority="661" dxfId="504" operator="lessThan" stopIfTrue="1">
      <formula>1</formula>
    </cfRule>
  </conditionalFormatting>
  <conditionalFormatting sqref="F324:F330">
    <cfRule type="cellIs" priority="668" dxfId="504" operator="lessThan" stopIfTrue="1">
      <formula>1</formula>
    </cfRule>
  </conditionalFormatting>
  <conditionalFormatting sqref="F339:F347">
    <cfRule type="cellIs" priority="666" dxfId="504" operator="lessThan" stopIfTrue="1">
      <formula>1</formula>
    </cfRule>
  </conditionalFormatting>
  <conditionalFormatting sqref="F354:F358">
    <cfRule type="cellIs" priority="664" dxfId="504" operator="lessThan" stopIfTrue="1">
      <formula>1</formula>
    </cfRule>
  </conditionalFormatting>
  <conditionalFormatting sqref="F384:F386">
    <cfRule type="cellIs" priority="660" dxfId="504" operator="lessThan" stopIfTrue="1">
      <formula>1</formula>
    </cfRule>
  </conditionalFormatting>
  <conditionalFormatting sqref="F389:F391">
    <cfRule type="cellIs" priority="659" dxfId="504" operator="lessThan" stopIfTrue="1">
      <formula>1</formula>
    </cfRule>
  </conditionalFormatting>
  <conditionalFormatting sqref="F397:F405">
    <cfRule type="cellIs" priority="658" dxfId="504" operator="lessThan" stopIfTrue="1">
      <formula>1</formula>
    </cfRule>
  </conditionalFormatting>
  <conditionalFormatting sqref="F406">
    <cfRule type="cellIs" priority="657" dxfId="504" operator="lessThan" stopIfTrue="1">
      <formula>1</formula>
    </cfRule>
  </conditionalFormatting>
  <conditionalFormatting sqref="F407">
    <cfRule type="cellIs" priority="656" dxfId="504" operator="lessThan" stopIfTrue="1">
      <formula>1</formula>
    </cfRule>
  </conditionalFormatting>
  <conditionalFormatting sqref="F408">
    <cfRule type="cellIs" priority="655" dxfId="504" operator="lessThan" stopIfTrue="1">
      <formula>1</formula>
    </cfRule>
  </conditionalFormatting>
  <conditionalFormatting sqref="F409">
    <cfRule type="cellIs" priority="654" dxfId="504" operator="lessThan" stopIfTrue="1">
      <formula>1</formula>
    </cfRule>
  </conditionalFormatting>
  <conditionalFormatting sqref="F317">
    <cfRule type="cellIs" priority="653" dxfId="504" operator="lessThan" stopIfTrue="1">
      <formula>1</formula>
    </cfRule>
  </conditionalFormatting>
  <conditionalFormatting sqref="F319">
    <cfRule type="cellIs" priority="645" dxfId="504" operator="lessThan" stopIfTrue="1">
      <formula>1</formula>
    </cfRule>
  </conditionalFormatting>
  <conditionalFormatting sqref="F321">
    <cfRule type="cellIs" priority="643" dxfId="504" operator="lessThan" stopIfTrue="1">
      <formula>1</formula>
    </cfRule>
  </conditionalFormatting>
  <conditionalFormatting sqref="F320">
    <cfRule type="cellIs" priority="644" dxfId="504" operator="lessThan" stopIfTrue="1">
      <formula>1</formula>
    </cfRule>
  </conditionalFormatting>
  <conditionalFormatting sqref="F424:F426">
    <cfRule type="cellIs" priority="638" dxfId="504" operator="lessThan" stopIfTrue="1">
      <formula>1</formula>
    </cfRule>
  </conditionalFormatting>
  <conditionalFormatting sqref="F415:F423">
    <cfRule type="cellIs" priority="635" dxfId="504" operator="lessThan" stopIfTrue="1">
      <formula>1</formula>
    </cfRule>
  </conditionalFormatting>
  <conditionalFormatting sqref="F429:F435">
    <cfRule type="cellIs" priority="634" dxfId="504" operator="lessThan" stopIfTrue="1">
      <formula>1</formula>
    </cfRule>
  </conditionalFormatting>
  <conditionalFormatting sqref="F436">
    <cfRule type="cellIs" priority="633" dxfId="504" operator="lessThan" stopIfTrue="1">
      <formula>1</formula>
    </cfRule>
  </conditionalFormatting>
  <conditionalFormatting sqref="F439">
    <cfRule type="cellIs" priority="632" dxfId="504" operator="lessThan" stopIfTrue="1">
      <formula>1</formula>
    </cfRule>
  </conditionalFormatting>
  <conditionalFormatting sqref="F440">
    <cfRule type="cellIs" priority="631" dxfId="504" operator="lessThan" stopIfTrue="1">
      <formula>1</formula>
    </cfRule>
  </conditionalFormatting>
  <conditionalFormatting sqref="F441">
    <cfRule type="cellIs" priority="630" dxfId="504" operator="lessThan" stopIfTrue="1">
      <formula>1</formula>
    </cfRule>
  </conditionalFormatting>
  <conditionalFormatting sqref="F442">
    <cfRule type="cellIs" priority="629" dxfId="504" operator="lessThan" stopIfTrue="1">
      <formula>1</formula>
    </cfRule>
  </conditionalFormatting>
  <conditionalFormatting sqref="F443">
    <cfRule type="cellIs" priority="628" dxfId="504" operator="lessThan" stopIfTrue="1">
      <formula>1</formula>
    </cfRule>
  </conditionalFormatting>
  <conditionalFormatting sqref="F444">
    <cfRule type="cellIs" priority="627" dxfId="504" operator="lessThan" stopIfTrue="1">
      <formula>1</formula>
    </cfRule>
  </conditionalFormatting>
  <conditionalFormatting sqref="F445">
    <cfRule type="cellIs" priority="626" dxfId="504" operator="lessThan" stopIfTrue="1">
      <formula>1</formula>
    </cfRule>
  </conditionalFormatting>
  <conditionalFormatting sqref="F446">
    <cfRule type="cellIs" priority="625" dxfId="504" operator="lessThan" stopIfTrue="1">
      <formula>1</formula>
    </cfRule>
  </conditionalFormatting>
  <conditionalFormatting sqref="F447">
    <cfRule type="cellIs" priority="624" dxfId="504" operator="lessThan" stopIfTrue="1">
      <formula>1</formula>
    </cfRule>
  </conditionalFormatting>
  <conditionalFormatting sqref="F448">
    <cfRule type="cellIs" priority="623" dxfId="504" operator="lessThan" stopIfTrue="1">
      <formula>1</formula>
    </cfRule>
  </conditionalFormatting>
  <conditionalFormatting sqref="F449">
    <cfRule type="cellIs" priority="622" dxfId="504" operator="lessThan" stopIfTrue="1">
      <formula>1</formula>
    </cfRule>
  </conditionalFormatting>
  <conditionalFormatting sqref="F450">
    <cfRule type="cellIs" priority="621" dxfId="504" operator="lessThan" stopIfTrue="1">
      <formula>1</formula>
    </cfRule>
  </conditionalFormatting>
  <conditionalFormatting sqref="F451">
    <cfRule type="cellIs" priority="620" dxfId="504" operator="lessThan" stopIfTrue="1">
      <formula>1</formula>
    </cfRule>
  </conditionalFormatting>
  <conditionalFormatting sqref="F452">
    <cfRule type="cellIs" priority="619" dxfId="504" operator="lessThan" stopIfTrue="1">
      <formula>1</formula>
    </cfRule>
  </conditionalFormatting>
  <conditionalFormatting sqref="F453">
    <cfRule type="cellIs" priority="618" dxfId="504" operator="lessThan" stopIfTrue="1">
      <formula>1</formula>
    </cfRule>
  </conditionalFormatting>
  <conditionalFormatting sqref="F454">
    <cfRule type="cellIs" priority="617" dxfId="504" operator="lessThan" stopIfTrue="1">
      <formula>1</formula>
    </cfRule>
  </conditionalFormatting>
  <conditionalFormatting sqref="F455">
    <cfRule type="cellIs" priority="616" dxfId="504" operator="lessThan" stopIfTrue="1">
      <formula>1</formula>
    </cfRule>
  </conditionalFormatting>
  <conditionalFormatting sqref="F456">
    <cfRule type="cellIs" priority="615" dxfId="504" operator="lessThan" stopIfTrue="1">
      <formula>1</formula>
    </cfRule>
  </conditionalFormatting>
  <conditionalFormatting sqref="F457">
    <cfRule type="cellIs" priority="614" dxfId="504" operator="lessThan" stopIfTrue="1">
      <formula>1</formula>
    </cfRule>
  </conditionalFormatting>
  <conditionalFormatting sqref="F458">
    <cfRule type="cellIs" priority="613" dxfId="504" operator="lessThan" stopIfTrue="1">
      <formula>1</formula>
    </cfRule>
  </conditionalFormatting>
  <conditionalFormatting sqref="F468">
    <cfRule type="cellIs" priority="607" dxfId="504" operator="lessThan" stopIfTrue="1">
      <formula>1</formula>
    </cfRule>
  </conditionalFormatting>
  <conditionalFormatting sqref="F486">
    <cfRule type="cellIs" priority="610" dxfId="504" operator="lessThan" stopIfTrue="1">
      <formula>1</formula>
    </cfRule>
  </conditionalFormatting>
  <conditionalFormatting sqref="F553:F555">
    <cfRule type="cellIs" priority="555" dxfId="504" operator="lessThan" stopIfTrue="1">
      <formula>1</formula>
    </cfRule>
  </conditionalFormatting>
  <conditionalFormatting sqref="F467">
    <cfRule type="cellIs" priority="608" dxfId="504" operator="lessThan" stopIfTrue="1">
      <formula>1</formula>
    </cfRule>
  </conditionalFormatting>
  <conditionalFormatting sqref="F478:F483">
    <cfRule type="cellIs" priority="598" dxfId="504" operator="lessThan" stopIfTrue="1">
      <formula>1</formula>
    </cfRule>
  </conditionalFormatting>
  <conditionalFormatting sqref="F464:F466">
    <cfRule type="cellIs" priority="599" dxfId="504" operator="lessThan" stopIfTrue="1">
      <formula>1</formula>
    </cfRule>
  </conditionalFormatting>
  <conditionalFormatting sqref="F469">
    <cfRule type="cellIs" priority="606" dxfId="504" operator="lessThan" stopIfTrue="1">
      <formula>1</formula>
    </cfRule>
  </conditionalFormatting>
  <conditionalFormatting sqref="F477">
    <cfRule type="cellIs" priority="605" dxfId="504" operator="lessThan" stopIfTrue="1">
      <formula>1</formula>
    </cfRule>
  </conditionalFormatting>
  <conditionalFormatting sqref="F582:F588">
    <cfRule type="cellIs" priority="538" dxfId="504" operator="lessThan" stopIfTrue="1">
      <formula>1</formula>
    </cfRule>
  </conditionalFormatting>
  <conditionalFormatting sqref="F487">
    <cfRule type="cellIs" priority="595" dxfId="504" operator="lessThan" stopIfTrue="1">
      <formula>1</formula>
    </cfRule>
  </conditionalFormatting>
  <conditionalFormatting sqref="F500">
    <cfRule type="cellIs" priority="594" dxfId="504" operator="lessThan" stopIfTrue="1">
      <formula>1</formula>
    </cfRule>
  </conditionalFormatting>
  <conditionalFormatting sqref="F501">
    <cfRule type="cellIs" priority="593" dxfId="504" operator="lessThan" stopIfTrue="1">
      <formula>1</formula>
    </cfRule>
  </conditionalFormatting>
  <conditionalFormatting sqref="F502:F505">
    <cfRule type="cellIs" priority="589" dxfId="504" operator="lessThan" stopIfTrue="1">
      <formula>1</formula>
    </cfRule>
  </conditionalFormatting>
  <conditionalFormatting sqref="F488:F499">
    <cfRule type="cellIs" priority="587" dxfId="504" operator="lessThan" stopIfTrue="1">
      <formula>1</formula>
    </cfRule>
  </conditionalFormatting>
  <conditionalFormatting sqref="F470:F476">
    <cfRule type="cellIs" priority="586" dxfId="504" operator="lessThan" stopIfTrue="1">
      <formula>1</formula>
    </cfRule>
  </conditionalFormatting>
  <conditionalFormatting sqref="F515:F527">
    <cfRule type="cellIs" priority="580" dxfId="504" operator="lessThan" stopIfTrue="1">
      <formula>1</formula>
    </cfRule>
  </conditionalFormatting>
  <conditionalFormatting sqref="F512">
    <cfRule type="cellIs" priority="584" dxfId="504" operator="lessThan" stopIfTrue="1">
      <formula>1</formula>
    </cfRule>
  </conditionalFormatting>
  <conditionalFormatting sqref="F511">
    <cfRule type="cellIs" priority="585" dxfId="504" operator="lessThan" stopIfTrue="1">
      <formula>1</formula>
    </cfRule>
  </conditionalFormatting>
  <conditionalFormatting sqref="F508:F510">
    <cfRule type="cellIs" priority="582" dxfId="504" operator="lessThan" stopIfTrue="1">
      <formula>1</formula>
    </cfRule>
  </conditionalFormatting>
  <conditionalFormatting sqref="F513">
    <cfRule type="cellIs" priority="583" dxfId="504" operator="lessThan" stopIfTrue="1">
      <formula>1</formula>
    </cfRule>
  </conditionalFormatting>
  <conditionalFormatting sqref="F514">
    <cfRule type="cellIs" priority="581" dxfId="504" operator="lessThan" stopIfTrue="1">
      <formula>1</formula>
    </cfRule>
  </conditionalFormatting>
  <conditionalFormatting sqref="F611">
    <cfRule type="cellIs" priority="521" dxfId="504" operator="lessThan" stopIfTrue="1">
      <formula>1</formula>
    </cfRule>
  </conditionalFormatting>
  <conditionalFormatting sqref="F534">
    <cfRule type="cellIs" priority="578" dxfId="504" operator="lessThan" stopIfTrue="1">
      <formula>1</formula>
    </cfRule>
  </conditionalFormatting>
  <conditionalFormatting sqref="F533">
    <cfRule type="cellIs" priority="579" dxfId="504" operator="lessThan" stopIfTrue="1">
      <formula>1</formula>
    </cfRule>
  </conditionalFormatting>
  <conditionalFormatting sqref="F544:F550">
    <cfRule type="cellIs" priority="569" dxfId="504" operator="lessThan" stopIfTrue="1">
      <formula>1</formula>
    </cfRule>
  </conditionalFormatting>
  <conditionalFormatting sqref="F530:F532">
    <cfRule type="cellIs" priority="570" dxfId="504" operator="lessThan" stopIfTrue="1">
      <formula>1</formula>
    </cfRule>
  </conditionalFormatting>
  <conditionalFormatting sqref="F535">
    <cfRule type="cellIs" priority="577" dxfId="504" operator="lessThan" stopIfTrue="1">
      <formula>1</formula>
    </cfRule>
  </conditionalFormatting>
  <conditionalFormatting sqref="F543">
    <cfRule type="cellIs" priority="576" dxfId="504" operator="lessThan" stopIfTrue="1">
      <formula>1</formula>
    </cfRule>
  </conditionalFormatting>
  <conditionalFormatting sqref="F536:F542">
    <cfRule type="cellIs" priority="566" dxfId="504" operator="lessThan" stopIfTrue="1">
      <formula>1</formula>
    </cfRule>
  </conditionalFormatting>
  <conditionalFormatting sqref="F557">
    <cfRule type="cellIs" priority="563" dxfId="504" operator="lessThan" stopIfTrue="1">
      <formula>1</formula>
    </cfRule>
  </conditionalFormatting>
  <conditionalFormatting sqref="F556">
    <cfRule type="cellIs" priority="564" dxfId="504" operator="lessThan" stopIfTrue="1">
      <formula>1</formula>
    </cfRule>
  </conditionalFormatting>
  <conditionalFormatting sqref="F567:F573">
    <cfRule type="cellIs" priority="554" dxfId="504" operator="lessThan" stopIfTrue="1">
      <formula>1</formula>
    </cfRule>
  </conditionalFormatting>
  <conditionalFormatting sqref="F558">
    <cfRule type="cellIs" priority="562" dxfId="504" operator="lessThan" stopIfTrue="1">
      <formula>1</formula>
    </cfRule>
  </conditionalFormatting>
  <conditionalFormatting sqref="F566">
    <cfRule type="cellIs" priority="561" dxfId="504" operator="lessThan" stopIfTrue="1">
      <formula>1</formula>
    </cfRule>
  </conditionalFormatting>
  <conditionalFormatting sqref="F579">
    <cfRule type="cellIs" priority="550" dxfId="504" operator="lessThan" stopIfTrue="1">
      <formula>1</formula>
    </cfRule>
  </conditionalFormatting>
  <conditionalFormatting sqref="F580">
    <cfRule type="cellIs" priority="549" dxfId="504" operator="lessThan" stopIfTrue="1">
      <formula>1</formula>
    </cfRule>
  </conditionalFormatting>
  <conditionalFormatting sqref="F581">
    <cfRule type="cellIs" priority="548" dxfId="504" operator="lessThan" stopIfTrue="1">
      <formula>1</formula>
    </cfRule>
  </conditionalFormatting>
  <conditionalFormatting sqref="F589">
    <cfRule type="cellIs" priority="547" dxfId="504" operator="lessThan" stopIfTrue="1">
      <formula>1</formula>
    </cfRule>
  </conditionalFormatting>
  <conditionalFormatting sqref="F559:F565">
    <cfRule type="cellIs" priority="551" dxfId="504" operator="lessThan" stopIfTrue="1">
      <formula>1</formula>
    </cfRule>
  </conditionalFormatting>
  <conditionalFormatting sqref="F603">
    <cfRule type="cellIs" priority="522" dxfId="504" operator="lessThan" stopIfTrue="1">
      <formula>1</formula>
    </cfRule>
  </conditionalFormatting>
  <conditionalFormatting sqref="F590:F595">
    <cfRule type="cellIs" priority="541" dxfId="504" operator="lessThan" stopIfTrue="1">
      <formula>1</formula>
    </cfRule>
  </conditionalFormatting>
  <conditionalFormatting sqref="F576:F578">
    <cfRule type="cellIs" priority="542" dxfId="504" operator="lessThan" stopIfTrue="1">
      <formula>1</formula>
    </cfRule>
  </conditionalFormatting>
  <conditionalFormatting sqref="F604:F610">
    <cfRule type="cellIs" priority="512" dxfId="504" operator="lessThan" stopIfTrue="1">
      <formula>1</formula>
    </cfRule>
  </conditionalFormatting>
  <conditionalFormatting sqref="F602">
    <cfRule type="cellIs" priority="523" dxfId="504" operator="lessThan" stopIfTrue="1">
      <formula>1</formula>
    </cfRule>
  </conditionalFormatting>
  <conditionalFormatting sqref="F601">
    <cfRule type="cellIs" priority="524" dxfId="504" operator="lessThan" stopIfTrue="1">
      <formula>1</formula>
    </cfRule>
  </conditionalFormatting>
  <conditionalFormatting sqref="F612:F617">
    <cfRule type="cellIs" priority="515" dxfId="504" operator="lessThan" stopIfTrue="1">
      <formula>1</formula>
    </cfRule>
  </conditionalFormatting>
  <conditionalFormatting sqref="F598:F600">
    <cfRule type="cellIs" priority="516" dxfId="504" operator="lessThan" stopIfTrue="1">
      <formula>1</formula>
    </cfRule>
  </conditionalFormatting>
  <conditionalFormatting sqref="F630 F625 F623 F633:F642 F645:F653">
    <cfRule type="cellIs" priority="506" dxfId="504" operator="lessThan" stopIfTrue="1">
      <formula>1</formula>
    </cfRule>
  </conditionalFormatting>
  <conditionalFormatting sqref="F631">
    <cfRule type="cellIs" priority="505" dxfId="504" operator="lessThan" stopIfTrue="1">
      <formula>1</formula>
    </cfRule>
  </conditionalFormatting>
  <conditionalFormatting sqref="F644">
    <cfRule type="cellIs" priority="502" dxfId="504" operator="lessThan" stopIfTrue="1">
      <formula>1</formula>
    </cfRule>
  </conditionalFormatting>
  <conditionalFormatting sqref="F624">
    <cfRule type="cellIs" priority="511" dxfId="504" operator="lessThan" stopIfTrue="1">
      <formula>1</formula>
    </cfRule>
  </conditionalFormatting>
  <conditionalFormatting sqref="F626">
    <cfRule type="cellIs" priority="510" dxfId="504" operator="lessThan" stopIfTrue="1">
      <formula>1</formula>
    </cfRule>
  </conditionalFormatting>
  <conditionalFormatting sqref="F627">
    <cfRule type="cellIs" priority="509" dxfId="504" operator="lessThan" stopIfTrue="1">
      <formula>1</formula>
    </cfRule>
  </conditionalFormatting>
  <conditionalFormatting sqref="F628">
    <cfRule type="cellIs" priority="508" dxfId="504" operator="lessThan" stopIfTrue="1">
      <formula>1</formula>
    </cfRule>
  </conditionalFormatting>
  <conditionalFormatting sqref="F629">
    <cfRule type="cellIs" priority="507" dxfId="504" operator="lessThan" stopIfTrue="1">
      <formula>1</formula>
    </cfRule>
  </conditionalFormatting>
  <conditionalFormatting sqref="F632">
    <cfRule type="cellIs" priority="504" dxfId="504" operator="lessThan" stopIfTrue="1">
      <formula>1</formula>
    </cfRule>
  </conditionalFormatting>
  <conditionalFormatting sqref="F643">
    <cfRule type="cellIs" priority="503" dxfId="504" operator="lessThan" stopIfTrue="1">
      <formula>1</formula>
    </cfRule>
  </conditionalFormatting>
  <conditionalFormatting sqref="F660">
    <cfRule type="cellIs" priority="500" dxfId="504" operator="lessThan" stopIfTrue="1">
      <formula>1</formula>
    </cfRule>
  </conditionalFormatting>
  <conditionalFormatting sqref="F659">
    <cfRule type="cellIs" priority="501" dxfId="504" operator="lessThan" stopIfTrue="1">
      <formula>1</formula>
    </cfRule>
  </conditionalFormatting>
  <conditionalFormatting sqref="F656:F658">
    <cfRule type="cellIs" priority="499" dxfId="504" operator="lessThan" stopIfTrue="1">
      <formula>1</formula>
    </cfRule>
  </conditionalFormatting>
  <conditionalFormatting sqref="F665">
    <cfRule type="cellIs" priority="497" dxfId="504" operator="lessThan" stopIfTrue="1">
      <formula>1</formula>
    </cfRule>
  </conditionalFormatting>
  <conditionalFormatting sqref="F663">
    <cfRule type="cellIs" priority="495" dxfId="504" operator="lessThan" stopIfTrue="1">
      <formula>1</formula>
    </cfRule>
  </conditionalFormatting>
  <conditionalFormatting sqref="F661">
    <cfRule type="cellIs" priority="493" dxfId="504" operator="lessThan" stopIfTrue="1">
      <formula>1</formula>
    </cfRule>
  </conditionalFormatting>
  <conditionalFormatting sqref="F666">
    <cfRule type="cellIs" priority="498" dxfId="504" operator="lessThan" stopIfTrue="1">
      <formula>1</formula>
    </cfRule>
  </conditionalFormatting>
  <conditionalFormatting sqref="F664">
    <cfRule type="cellIs" priority="496" dxfId="504" operator="lessThan" stopIfTrue="1">
      <formula>1</formula>
    </cfRule>
  </conditionalFormatting>
  <conditionalFormatting sqref="F662">
    <cfRule type="cellIs" priority="494" dxfId="504" operator="lessThan" stopIfTrue="1">
      <formula>1</formula>
    </cfRule>
  </conditionalFormatting>
  <conditionalFormatting sqref="F667:F675 F691">
    <cfRule type="cellIs" priority="492" dxfId="504" operator="lessThan" stopIfTrue="1">
      <formula>1</formula>
    </cfRule>
  </conditionalFormatting>
  <conditionalFormatting sqref="F682:F690">
    <cfRule type="cellIs" priority="491" dxfId="504" operator="lessThan" stopIfTrue="1">
      <formula>1</formula>
    </cfRule>
  </conditionalFormatting>
  <conditionalFormatting sqref="F681">
    <cfRule type="cellIs" priority="490" dxfId="504" operator="lessThan" stopIfTrue="1">
      <formula>1</formula>
    </cfRule>
  </conditionalFormatting>
  <conditionalFormatting sqref="F694">
    <cfRule type="cellIs" priority="488" dxfId="504" operator="lessThan" stopIfTrue="1">
      <formula>1</formula>
    </cfRule>
  </conditionalFormatting>
  <conditionalFormatting sqref="F695">
    <cfRule type="cellIs" priority="489" dxfId="504" operator="lessThan" stopIfTrue="1">
      <formula>1</formula>
    </cfRule>
  </conditionalFormatting>
  <conditionalFormatting sqref="F696">
    <cfRule type="cellIs" priority="487" dxfId="504" operator="lessThan" stopIfTrue="1">
      <formula>1</formula>
    </cfRule>
  </conditionalFormatting>
  <conditionalFormatting sqref="F697">
    <cfRule type="cellIs" priority="486" dxfId="504" operator="lessThan" stopIfTrue="1">
      <formula>1</formula>
    </cfRule>
  </conditionalFormatting>
  <conditionalFormatting sqref="F698">
    <cfRule type="cellIs" priority="485" dxfId="504" operator="lessThan" stopIfTrue="1">
      <formula>1</formula>
    </cfRule>
  </conditionalFormatting>
  <conditionalFormatting sqref="F699">
    <cfRule type="cellIs" priority="484" dxfId="504" operator="lessThan" stopIfTrue="1">
      <formula>1</formula>
    </cfRule>
  </conditionalFormatting>
  <conditionalFormatting sqref="F700:F701">
    <cfRule type="cellIs" priority="483" dxfId="504" operator="lessThan" stopIfTrue="1">
      <formula>1</formula>
    </cfRule>
  </conditionalFormatting>
  <conditionalFormatting sqref="F702:F704">
    <cfRule type="cellIs" priority="482" dxfId="504" operator="lessThan" stopIfTrue="1">
      <formula>1</formula>
    </cfRule>
  </conditionalFormatting>
  <conditionalFormatting sqref="F711:F719">
    <cfRule type="cellIs" priority="480" dxfId="504" operator="lessThan" stopIfTrue="1">
      <formula>1</formula>
    </cfRule>
  </conditionalFormatting>
  <conditionalFormatting sqref="F710">
    <cfRule type="cellIs" priority="479" dxfId="504" operator="lessThan" stopIfTrue="1">
      <formula>1</formula>
    </cfRule>
  </conditionalFormatting>
  <conditionalFormatting sqref="F720">
    <cfRule type="cellIs" priority="478" dxfId="504" operator="lessThan" stopIfTrue="1">
      <formula>1</formula>
    </cfRule>
  </conditionalFormatting>
  <conditionalFormatting sqref="F721">
    <cfRule type="cellIs" priority="477" dxfId="504" operator="lessThan" stopIfTrue="1">
      <formula>1</formula>
    </cfRule>
  </conditionalFormatting>
  <conditionalFormatting sqref="F722">
    <cfRule type="cellIs" priority="476" dxfId="504" operator="lessThan" stopIfTrue="1">
      <formula>1</formula>
    </cfRule>
  </conditionalFormatting>
  <conditionalFormatting sqref="F723">
    <cfRule type="cellIs" priority="475" dxfId="504" operator="lessThan" stopIfTrue="1">
      <formula>1</formula>
    </cfRule>
  </conditionalFormatting>
  <conditionalFormatting sqref="F724">
    <cfRule type="cellIs" priority="474" dxfId="504" operator="lessThan" stopIfTrue="1">
      <formula>1</formula>
    </cfRule>
  </conditionalFormatting>
  <conditionalFormatting sqref="F725">
    <cfRule type="cellIs" priority="473" dxfId="504" operator="lessThan" stopIfTrue="1">
      <formula>1</formula>
    </cfRule>
  </conditionalFormatting>
  <conditionalFormatting sqref="F726">
    <cfRule type="cellIs" priority="472" dxfId="504" operator="lessThan" stopIfTrue="1">
      <formula>1</formula>
    </cfRule>
  </conditionalFormatting>
  <conditionalFormatting sqref="F733:F737">
    <cfRule type="cellIs" priority="471" dxfId="504" operator="lessThan" stopIfTrue="1">
      <formula>1</formula>
    </cfRule>
  </conditionalFormatting>
  <conditionalFormatting sqref="F732">
    <cfRule type="cellIs" priority="470" dxfId="504" operator="lessThan" stopIfTrue="1">
      <formula>1</formula>
    </cfRule>
  </conditionalFormatting>
  <conditionalFormatting sqref="F18">
    <cfRule type="cellIs" priority="461" dxfId="504" operator="lessThan" stopIfTrue="1">
      <formula>1</formula>
    </cfRule>
  </conditionalFormatting>
  <conditionalFormatting sqref="F19">
    <cfRule type="cellIs" priority="460" dxfId="504" operator="lessThan" stopIfTrue="1">
      <formula>1</formula>
    </cfRule>
  </conditionalFormatting>
  <conditionalFormatting sqref="F20">
    <cfRule type="cellIs" priority="459" dxfId="504" operator="lessThan" stopIfTrue="1">
      <formula>1</formula>
    </cfRule>
  </conditionalFormatting>
  <conditionalFormatting sqref="F21">
    <cfRule type="cellIs" priority="458" dxfId="504" operator="lessThan" stopIfTrue="1">
      <formula>1</formula>
    </cfRule>
  </conditionalFormatting>
  <conditionalFormatting sqref="F22">
    <cfRule type="cellIs" priority="457" dxfId="504" operator="lessThan" stopIfTrue="1">
      <formula>1</formula>
    </cfRule>
  </conditionalFormatting>
  <conditionalFormatting sqref="F23">
    <cfRule type="cellIs" priority="456" dxfId="504" operator="lessThan" stopIfTrue="1">
      <formula>1</formula>
    </cfRule>
  </conditionalFormatting>
  <conditionalFormatting sqref="F24">
    <cfRule type="cellIs" priority="455" dxfId="504" operator="lessThan" stopIfTrue="1">
      <formula>1</formula>
    </cfRule>
  </conditionalFormatting>
  <conditionalFormatting sqref="F25">
    <cfRule type="cellIs" priority="454" dxfId="504" operator="lessThan" stopIfTrue="1">
      <formula>1</formula>
    </cfRule>
  </conditionalFormatting>
  <conditionalFormatting sqref="F26">
    <cfRule type="cellIs" priority="453" dxfId="504" operator="lessThan" stopIfTrue="1">
      <formula>1</formula>
    </cfRule>
  </conditionalFormatting>
  <conditionalFormatting sqref="F27">
    <cfRule type="cellIs" priority="452" dxfId="504" operator="lessThan" stopIfTrue="1">
      <formula>1</formula>
    </cfRule>
  </conditionalFormatting>
  <conditionalFormatting sqref="F28">
    <cfRule type="cellIs" priority="451" dxfId="504" operator="lessThan" stopIfTrue="1">
      <formula>1</formula>
    </cfRule>
  </conditionalFormatting>
  <conditionalFormatting sqref="F29">
    <cfRule type="cellIs" priority="450" dxfId="504" operator="lessThan" stopIfTrue="1">
      <formula>1</formula>
    </cfRule>
  </conditionalFormatting>
  <conditionalFormatting sqref="F30">
    <cfRule type="cellIs" priority="449" dxfId="504" operator="lessThan" stopIfTrue="1">
      <formula>1</formula>
    </cfRule>
  </conditionalFormatting>
  <conditionalFormatting sqref="F31">
    <cfRule type="cellIs" priority="448" dxfId="504" operator="lessThan" stopIfTrue="1">
      <formula>1</formula>
    </cfRule>
  </conditionalFormatting>
  <conditionalFormatting sqref="F34">
    <cfRule type="cellIs" priority="447" dxfId="504" operator="lessThan" stopIfTrue="1">
      <formula>1</formula>
    </cfRule>
  </conditionalFormatting>
  <conditionalFormatting sqref="F35">
    <cfRule type="cellIs" priority="446" dxfId="504" operator="lessThan" stopIfTrue="1">
      <formula>1</formula>
    </cfRule>
  </conditionalFormatting>
  <conditionalFormatting sqref="F36">
    <cfRule type="cellIs" priority="445" dxfId="504" operator="lessThan" stopIfTrue="1">
      <formula>1</formula>
    </cfRule>
  </conditionalFormatting>
  <conditionalFormatting sqref="F37">
    <cfRule type="cellIs" priority="444" dxfId="504" operator="lessThan" stopIfTrue="1">
      <formula>1</formula>
    </cfRule>
  </conditionalFormatting>
  <conditionalFormatting sqref="F38">
    <cfRule type="cellIs" priority="443" dxfId="504" operator="lessThan" stopIfTrue="1">
      <formula>1</formula>
    </cfRule>
  </conditionalFormatting>
  <conditionalFormatting sqref="F39">
    <cfRule type="cellIs" priority="442" dxfId="504" operator="lessThan" stopIfTrue="1">
      <formula>1</formula>
    </cfRule>
  </conditionalFormatting>
  <conditionalFormatting sqref="F40">
    <cfRule type="cellIs" priority="441" dxfId="504" operator="lessThan" stopIfTrue="1">
      <formula>1</formula>
    </cfRule>
  </conditionalFormatting>
  <conditionalFormatting sqref="F41">
    <cfRule type="cellIs" priority="440" dxfId="504" operator="lessThan" stopIfTrue="1">
      <formula>1</formula>
    </cfRule>
  </conditionalFormatting>
  <conditionalFormatting sqref="F42">
    <cfRule type="cellIs" priority="439" dxfId="504" operator="lessThan" stopIfTrue="1">
      <formula>1</formula>
    </cfRule>
  </conditionalFormatting>
  <conditionalFormatting sqref="F43">
    <cfRule type="cellIs" priority="438" dxfId="504" operator="lessThan" stopIfTrue="1">
      <formula>1</formula>
    </cfRule>
  </conditionalFormatting>
  <conditionalFormatting sqref="F44">
    <cfRule type="cellIs" priority="437" dxfId="504" operator="lessThan" stopIfTrue="1">
      <formula>1</formula>
    </cfRule>
  </conditionalFormatting>
  <conditionalFormatting sqref="F45">
    <cfRule type="cellIs" priority="436" dxfId="504" operator="lessThan" stopIfTrue="1">
      <formula>1</formula>
    </cfRule>
  </conditionalFormatting>
  <conditionalFormatting sqref="F46">
    <cfRule type="cellIs" priority="435" dxfId="504" operator="lessThan" stopIfTrue="1">
      <formula>1</formula>
    </cfRule>
  </conditionalFormatting>
  <conditionalFormatting sqref="F47">
    <cfRule type="cellIs" priority="434" dxfId="504" operator="lessThan" stopIfTrue="1">
      <formula>1</formula>
    </cfRule>
  </conditionalFormatting>
  <conditionalFormatting sqref="F50">
    <cfRule type="cellIs" priority="433" dxfId="504" operator="lessThan" stopIfTrue="1">
      <formula>1</formula>
    </cfRule>
  </conditionalFormatting>
  <conditionalFormatting sqref="F51">
    <cfRule type="cellIs" priority="432" dxfId="504" operator="lessThan" stopIfTrue="1">
      <formula>1</formula>
    </cfRule>
  </conditionalFormatting>
  <conditionalFormatting sqref="F52">
    <cfRule type="cellIs" priority="431" dxfId="504" operator="lessThan" stopIfTrue="1">
      <formula>1</formula>
    </cfRule>
  </conditionalFormatting>
  <conditionalFormatting sqref="F53">
    <cfRule type="cellIs" priority="430" dxfId="504" operator="lessThan" stopIfTrue="1">
      <formula>1</formula>
    </cfRule>
  </conditionalFormatting>
  <conditionalFormatting sqref="F54">
    <cfRule type="cellIs" priority="429" dxfId="504" operator="lessThan" stopIfTrue="1">
      <formula>1</formula>
    </cfRule>
  </conditionalFormatting>
  <conditionalFormatting sqref="F55">
    <cfRule type="cellIs" priority="428" dxfId="504" operator="lessThan" stopIfTrue="1">
      <formula>1</formula>
    </cfRule>
  </conditionalFormatting>
  <conditionalFormatting sqref="F56">
    <cfRule type="cellIs" priority="427" dxfId="504" operator="lessThan" stopIfTrue="1">
      <formula>1</formula>
    </cfRule>
  </conditionalFormatting>
  <conditionalFormatting sqref="F57">
    <cfRule type="cellIs" priority="426" dxfId="504" operator="lessThan" stopIfTrue="1">
      <formula>1</formula>
    </cfRule>
  </conditionalFormatting>
  <conditionalFormatting sqref="F58">
    <cfRule type="cellIs" priority="425" dxfId="504" operator="lessThan" stopIfTrue="1">
      <formula>1</formula>
    </cfRule>
  </conditionalFormatting>
  <conditionalFormatting sqref="F59">
    <cfRule type="cellIs" priority="424" dxfId="504" operator="lessThan" stopIfTrue="1">
      <formula>1</formula>
    </cfRule>
  </conditionalFormatting>
  <conditionalFormatting sqref="F60">
    <cfRule type="cellIs" priority="423" dxfId="504" operator="lessThan" stopIfTrue="1">
      <formula>1</formula>
    </cfRule>
  </conditionalFormatting>
  <conditionalFormatting sqref="F61">
    <cfRule type="cellIs" priority="422" dxfId="504" operator="lessThan" stopIfTrue="1">
      <formula>1</formula>
    </cfRule>
  </conditionalFormatting>
  <conditionalFormatting sqref="F62">
    <cfRule type="cellIs" priority="421" dxfId="504" operator="lessThan" stopIfTrue="1">
      <formula>1</formula>
    </cfRule>
  </conditionalFormatting>
  <conditionalFormatting sqref="F63">
    <cfRule type="cellIs" priority="420" dxfId="504" operator="lessThan" stopIfTrue="1">
      <formula>1</formula>
    </cfRule>
  </conditionalFormatting>
  <conditionalFormatting sqref="F68">
    <cfRule type="cellIs" priority="419" dxfId="504" operator="lessThan" stopIfTrue="1">
      <formula>1</formula>
    </cfRule>
  </conditionalFormatting>
  <conditionalFormatting sqref="F69">
    <cfRule type="cellIs" priority="418" dxfId="504" operator="lessThan" stopIfTrue="1">
      <formula>1</formula>
    </cfRule>
  </conditionalFormatting>
  <conditionalFormatting sqref="F70">
    <cfRule type="cellIs" priority="417" dxfId="504" operator="lessThan" stopIfTrue="1">
      <formula>1</formula>
    </cfRule>
  </conditionalFormatting>
  <conditionalFormatting sqref="F71">
    <cfRule type="cellIs" priority="416" dxfId="504" operator="lessThan" stopIfTrue="1">
      <formula>1</formula>
    </cfRule>
  </conditionalFormatting>
  <conditionalFormatting sqref="F72">
    <cfRule type="cellIs" priority="415" dxfId="504" operator="lessThan" stopIfTrue="1">
      <formula>1</formula>
    </cfRule>
  </conditionalFormatting>
  <conditionalFormatting sqref="F73">
    <cfRule type="cellIs" priority="414" dxfId="504" operator="lessThan" stopIfTrue="1">
      <formula>1</formula>
    </cfRule>
  </conditionalFormatting>
  <conditionalFormatting sqref="F74">
    <cfRule type="cellIs" priority="413" dxfId="504" operator="lessThan" stopIfTrue="1">
      <formula>1</formula>
    </cfRule>
  </conditionalFormatting>
  <conditionalFormatting sqref="F75">
    <cfRule type="cellIs" priority="412" dxfId="504" operator="lessThan" stopIfTrue="1">
      <formula>1</formula>
    </cfRule>
  </conditionalFormatting>
  <conditionalFormatting sqref="F76">
    <cfRule type="cellIs" priority="411" dxfId="504" operator="lessThan" stopIfTrue="1">
      <formula>1</formula>
    </cfRule>
  </conditionalFormatting>
  <conditionalFormatting sqref="F77">
    <cfRule type="cellIs" priority="410" dxfId="504" operator="lessThan" stopIfTrue="1">
      <formula>1</formula>
    </cfRule>
  </conditionalFormatting>
  <conditionalFormatting sqref="F78">
    <cfRule type="cellIs" priority="409" dxfId="504" operator="lessThan" stopIfTrue="1">
      <formula>1</formula>
    </cfRule>
  </conditionalFormatting>
  <conditionalFormatting sqref="F79">
    <cfRule type="cellIs" priority="408" dxfId="504" operator="lessThan" stopIfTrue="1">
      <formula>1</formula>
    </cfRule>
  </conditionalFormatting>
  <conditionalFormatting sqref="F80">
    <cfRule type="cellIs" priority="407" dxfId="504" operator="lessThan" stopIfTrue="1">
      <formula>1</formula>
    </cfRule>
  </conditionalFormatting>
  <conditionalFormatting sqref="F81">
    <cfRule type="cellIs" priority="406" dxfId="504" operator="lessThan" stopIfTrue="1">
      <formula>1</formula>
    </cfRule>
  </conditionalFormatting>
  <conditionalFormatting sqref="F87">
    <cfRule type="cellIs" priority="405" dxfId="504" operator="lessThan" stopIfTrue="1">
      <formula>1</formula>
    </cfRule>
  </conditionalFormatting>
  <conditionalFormatting sqref="F88">
    <cfRule type="cellIs" priority="404" dxfId="504" operator="lessThan" stopIfTrue="1">
      <formula>1</formula>
    </cfRule>
  </conditionalFormatting>
  <conditionalFormatting sqref="F89">
    <cfRule type="cellIs" priority="403" dxfId="504" operator="lessThan" stopIfTrue="1">
      <formula>1</formula>
    </cfRule>
  </conditionalFormatting>
  <conditionalFormatting sqref="F90">
    <cfRule type="cellIs" priority="402" dxfId="504" operator="lessThan" stopIfTrue="1">
      <formula>1</formula>
    </cfRule>
  </conditionalFormatting>
  <conditionalFormatting sqref="F91">
    <cfRule type="cellIs" priority="401" dxfId="504" operator="lessThan" stopIfTrue="1">
      <formula>1</formula>
    </cfRule>
  </conditionalFormatting>
  <conditionalFormatting sqref="F92">
    <cfRule type="cellIs" priority="400" dxfId="504" operator="lessThan" stopIfTrue="1">
      <formula>1</formula>
    </cfRule>
  </conditionalFormatting>
  <conditionalFormatting sqref="F93">
    <cfRule type="cellIs" priority="399" dxfId="504" operator="lessThan" stopIfTrue="1">
      <formula>1</formula>
    </cfRule>
  </conditionalFormatting>
  <conditionalFormatting sqref="F94">
    <cfRule type="cellIs" priority="398" dxfId="504" operator="lessThan" stopIfTrue="1">
      <formula>1</formula>
    </cfRule>
  </conditionalFormatting>
  <conditionalFormatting sqref="F95">
    <cfRule type="cellIs" priority="397" dxfId="504" operator="lessThan" stopIfTrue="1">
      <formula>1</formula>
    </cfRule>
  </conditionalFormatting>
  <conditionalFormatting sqref="F96:F102">
    <cfRule type="cellIs" priority="391" dxfId="504" operator="lessThan" stopIfTrue="1">
      <formula>1</formula>
    </cfRule>
  </conditionalFormatting>
  <conditionalFormatting sqref="F175">
    <cfRule type="cellIs" priority="308" dxfId="504" operator="lessThan" stopIfTrue="1">
      <formula>1</formula>
    </cfRule>
  </conditionalFormatting>
  <conditionalFormatting sqref="F110">
    <cfRule type="cellIs" priority="358" dxfId="504" operator="lessThan" stopIfTrue="1">
      <formula>1</formula>
    </cfRule>
  </conditionalFormatting>
  <conditionalFormatting sqref="F112">
    <cfRule type="cellIs" priority="356" dxfId="504" operator="lessThan" stopIfTrue="1">
      <formula>1</formula>
    </cfRule>
  </conditionalFormatting>
  <conditionalFormatting sqref="F108">
    <cfRule type="cellIs" priority="360" dxfId="504" operator="lessThan" stopIfTrue="1">
      <formula>1</formula>
    </cfRule>
  </conditionalFormatting>
  <conditionalFormatting sqref="F113">
    <cfRule type="cellIs" priority="355" dxfId="504" operator="lessThan" stopIfTrue="1">
      <formula>1</formula>
    </cfRule>
  </conditionalFormatting>
  <conditionalFormatting sqref="F109">
    <cfRule type="cellIs" priority="359" dxfId="504" operator="lessThan" stopIfTrue="1">
      <formula>1</formula>
    </cfRule>
  </conditionalFormatting>
  <conditionalFormatting sqref="F111">
    <cfRule type="cellIs" priority="357" dxfId="504" operator="lessThan" stopIfTrue="1">
      <formula>1</formula>
    </cfRule>
  </conditionalFormatting>
  <conditionalFormatting sqref="F114">
    <cfRule type="cellIs" priority="354" dxfId="504" operator="lessThan" stopIfTrue="1">
      <formula>1</formula>
    </cfRule>
  </conditionalFormatting>
  <conditionalFormatting sqref="F120">
    <cfRule type="cellIs" priority="353" dxfId="504" operator="lessThan" stopIfTrue="1">
      <formula>1</formula>
    </cfRule>
  </conditionalFormatting>
  <conditionalFormatting sqref="F121">
    <cfRule type="cellIs" priority="352" dxfId="504" operator="lessThan" stopIfTrue="1">
      <formula>1</formula>
    </cfRule>
  </conditionalFormatting>
  <conditionalFormatting sqref="F122">
    <cfRule type="cellIs" priority="351" dxfId="504" operator="lessThan" stopIfTrue="1">
      <formula>1</formula>
    </cfRule>
  </conditionalFormatting>
  <conditionalFormatting sqref="F123">
    <cfRule type="cellIs" priority="350" dxfId="504" operator="lessThan" stopIfTrue="1">
      <formula>1</formula>
    </cfRule>
  </conditionalFormatting>
  <conditionalFormatting sqref="F124">
    <cfRule type="cellIs" priority="349" dxfId="504" operator="lessThan" stopIfTrue="1">
      <formula>1</formula>
    </cfRule>
  </conditionalFormatting>
  <conditionalFormatting sqref="F125">
    <cfRule type="cellIs" priority="348" dxfId="504" operator="lessThan" stopIfTrue="1">
      <formula>1</formula>
    </cfRule>
  </conditionalFormatting>
  <conditionalFormatting sqref="F126">
    <cfRule type="cellIs" priority="347" dxfId="504" operator="lessThan" stopIfTrue="1">
      <formula>1</formula>
    </cfRule>
  </conditionalFormatting>
  <conditionalFormatting sqref="F127">
    <cfRule type="cellIs" priority="346" dxfId="504" operator="lessThan" stopIfTrue="1">
      <formula>1</formula>
    </cfRule>
  </conditionalFormatting>
  <conditionalFormatting sqref="F128">
    <cfRule type="cellIs" priority="345" dxfId="504" operator="lessThan" stopIfTrue="1">
      <formula>1</formula>
    </cfRule>
  </conditionalFormatting>
  <conditionalFormatting sqref="F129">
    <cfRule type="cellIs" priority="344" dxfId="504" operator="lessThan" stopIfTrue="1">
      <formula>1</formula>
    </cfRule>
  </conditionalFormatting>
  <conditionalFormatting sqref="F135">
    <cfRule type="cellIs" priority="343" dxfId="504" operator="lessThan" stopIfTrue="1">
      <formula>1</formula>
    </cfRule>
  </conditionalFormatting>
  <conditionalFormatting sqref="F136">
    <cfRule type="cellIs" priority="342" dxfId="504" operator="lessThan" stopIfTrue="1">
      <formula>1</formula>
    </cfRule>
  </conditionalFormatting>
  <conditionalFormatting sqref="F137">
    <cfRule type="cellIs" priority="341" dxfId="504" operator="lessThan" stopIfTrue="1">
      <formula>1</formula>
    </cfRule>
  </conditionalFormatting>
  <conditionalFormatting sqref="F138">
    <cfRule type="cellIs" priority="340" dxfId="504" operator="lessThan" stopIfTrue="1">
      <formula>1</formula>
    </cfRule>
  </conditionalFormatting>
  <conditionalFormatting sqref="F161">
    <cfRule type="cellIs" priority="318" dxfId="504" operator="lessThan" stopIfTrue="1">
      <formula>1</formula>
    </cfRule>
  </conditionalFormatting>
  <conditionalFormatting sqref="F139">
    <cfRule type="cellIs" priority="337" dxfId="504" operator="lessThan" stopIfTrue="1">
      <formula>1</formula>
    </cfRule>
  </conditionalFormatting>
  <conditionalFormatting sqref="F145">
    <cfRule type="cellIs" priority="331" dxfId="504" operator="lessThan" stopIfTrue="1">
      <formula>1</formula>
    </cfRule>
  </conditionalFormatting>
  <conditionalFormatting sqref="F146">
    <cfRule type="cellIs" priority="330" dxfId="504" operator="lessThan" stopIfTrue="1">
      <formula>1</formula>
    </cfRule>
  </conditionalFormatting>
  <conditionalFormatting sqref="F147">
    <cfRule type="cellIs" priority="329" dxfId="504" operator="lessThan" stopIfTrue="1">
      <formula>1</formula>
    </cfRule>
  </conditionalFormatting>
  <conditionalFormatting sqref="F153">
    <cfRule type="cellIs" priority="326" dxfId="504" operator="lessThan" stopIfTrue="1">
      <formula>1</formula>
    </cfRule>
  </conditionalFormatting>
  <conditionalFormatting sqref="F154">
    <cfRule type="cellIs" priority="325" dxfId="504" operator="lessThan" stopIfTrue="1">
      <formula>1</formula>
    </cfRule>
  </conditionalFormatting>
  <conditionalFormatting sqref="F155">
    <cfRule type="cellIs" priority="324" dxfId="504" operator="lessThan" stopIfTrue="1">
      <formula>1</formula>
    </cfRule>
  </conditionalFormatting>
  <conditionalFormatting sqref="F156">
    <cfRule type="cellIs" priority="323" dxfId="504" operator="lessThan" stopIfTrue="1">
      <formula>1</formula>
    </cfRule>
  </conditionalFormatting>
  <conditionalFormatting sqref="F157">
    <cfRule type="cellIs" priority="322" dxfId="504" operator="lessThan" stopIfTrue="1">
      <formula>1</formula>
    </cfRule>
  </conditionalFormatting>
  <conditionalFormatting sqref="F158">
    <cfRule type="cellIs" priority="321" dxfId="504" operator="lessThan" stopIfTrue="1">
      <formula>1</formula>
    </cfRule>
  </conditionalFormatting>
  <conditionalFormatting sqref="F159">
    <cfRule type="cellIs" priority="320" dxfId="504" operator="lessThan" stopIfTrue="1">
      <formula>1</formula>
    </cfRule>
  </conditionalFormatting>
  <conditionalFormatting sqref="F160">
    <cfRule type="cellIs" priority="319" dxfId="504" operator="lessThan" stopIfTrue="1">
      <formula>1</formula>
    </cfRule>
  </conditionalFormatting>
  <conditionalFormatting sqref="F167">
    <cfRule type="cellIs" priority="316" dxfId="504" operator="lessThan" stopIfTrue="1">
      <formula>1</formula>
    </cfRule>
  </conditionalFormatting>
  <conditionalFormatting sqref="F168">
    <cfRule type="cellIs" priority="315" dxfId="504" operator="lessThan" stopIfTrue="1">
      <formula>1</formula>
    </cfRule>
  </conditionalFormatting>
  <conditionalFormatting sqref="F169">
    <cfRule type="cellIs" priority="314" dxfId="504" operator="lessThan" stopIfTrue="1">
      <formula>1</formula>
    </cfRule>
  </conditionalFormatting>
  <conditionalFormatting sqref="F170">
    <cfRule type="cellIs" priority="313" dxfId="504" operator="lessThan" stopIfTrue="1">
      <formula>1</formula>
    </cfRule>
  </conditionalFormatting>
  <conditionalFormatting sqref="F171">
    <cfRule type="cellIs" priority="312" dxfId="504" operator="lessThan" stopIfTrue="1">
      <formula>1</formula>
    </cfRule>
  </conditionalFormatting>
  <conditionalFormatting sqref="F172">
    <cfRule type="cellIs" priority="311" dxfId="504" operator="lessThan" stopIfTrue="1">
      <formula>1</formula>
    </cfRule>
  </conditionalFormatting>
  <conditionalFormatting sqref="F173">
    <cfRule type="cellIs" priority="310" dxfId="504" operator="lessThan" stopIfTrue="1">
      <formula>1</formula>
    </cfRule>
  </conditionalFormatting>
  <conditionalFormatting sqref="F174">
    <cfRule type="cellIs" priority="309" dxfId="504" operator="lessThan" stopIfTrue="1">
      <formula>1</formula>
    </cfRule>
  </conditionalFormatting>
  <conditionalFormatting sqref="F191">
    <cfRule type="cellIs" priority="299" dxfId="504" operator="lessThan" stopIfTrue="1">
      <formula>1</formula>
    </cfRule>
  </conditionalFormatting>
  <conditionalFormatting sqref="F181">
    <cfRule type="cellIs" priority="307" dxfId="504" operator="lessThan" stopIfTrue="1">
      <formula>1</formula>
    </cfRule>
  </conditionalFormatting>
  <conditionalFormatting sqref="F182">
    <cfRule type="cellIs" priority="306" dxfId="504" operator="lessThan" stopIfTrue="1">
      <formula>1</formula>
    </cfRule>
  </conditionalFormatting>
  <conditionalFormatting sqref="F183">
    <cfRule type="cellIs" priority="305" dxfId="504" operator="lessThan" stopIfTrue="1">
      <formula>1</formula>
    </cfRule>
  </conditionalFormatting>
  <conditionalFormatting sqref="F184">
    <cfRule type="cellIs" priority="304" dxfId="504" operator="lessThan" stopIfTrue="1">
      <formula>1</formula>
    </cfRule>
  </conditionalFormatting>
  <conditionalFormatting sqref="F185">
    <cfRule type="cellIs" priority="303" dxfId="504" operator="lessThan" stopIfTrue="1">
      <formula>1</formula>
    </cfRule>
  </conditionalFormatting>
  <conditionalFormatting sqref="F186">
    <cfRule type="cellIs" priority="302" dxfId="504" operator="lessThan" stopIfTrue="1">
      <formula>1</formula>
    </cfRule>
  </conditionalFormatting>
  <conditionalFormatting sqref="F190">
    <cfRule type="cellIs" priority="300" dxfId="504" operator="lessThan" stopIfTrue="1">
      <formula>1</formula>
    </cfRule>
  </conditionalFormatting>
  <conditionalFormatting sqref="F187">
    <cfRule type="cellIs" priority="298" dxfId="504" operator="lessThan" stopIfTrue="1">
      <formula>1</formula>
    </cfRule>
  </conditionalFormatting>
  <conditionalFormatting sqref="F188">
    <cfRule type="cellIs" priority="297" dxfId="504" operator="lessThan" stopIfTrue="1">
      <formula>1</formula>
    </cfRule>
  </conditionalFormatting>
  <conditionalFormatting sqref="F204">
    <cfRule type="cellIs" priority="288" dxfId="504" operator="lessThan" stopIfTrue="1">
      <formula>1</formula>
    </cfRule>
  </conditionalFormatting>
  <conditionalFormatting sqref="F194">
    <cfRule type="cellIs" priority="296" dxfId="504" operator="lessThan" stopIfTrue="1">
      <formula>1</formula>
    </cfRule>
  </conditionalFormatting>
  <conditionalFormatting sqref="F195">
    <cfRule type="cellIs" priority="295" dxfId="504" operator="lessThan" stopIfTrue="1">
      <formula>1</formula>
    </cfRule>
  </conditionalFormatting>
  <conditionalFormatting sqref="F196">
    <cfRule type="cellIs" priority="294" dxfId="504" operator="lessThan" stopIfTrue="1">
      <formula>1</formula>
    </cfRule>
  </conditionalFormatting>
  <conditionalFormatting sqref="F197">
    <cfRule type="cellIs" priority="293" dxfId="504" operator="lessThan" stopIfTrue="1">
      <formula>1</formula>
    </cfRule>
  </conditionalFormatting>
  <conditionalFormatting sqref="F198">
    <cfRule type="cellIs" priority="292" dxfId="504" operator="lessThan" stopIfTrue="1">
      <formula>1</formula>
    </cfRule>
  </conditionalFormatting>
  <conditionalFormatting sqref="F199">
    <cfRule type="cellIs" priority="291" dxfId="504" operator="lessThan" stopIfTrue="1">
      <formula>1</formula>
    </cfRule>
  </conditionalFormatting>
  <conditionalFormatting sqref="F203">
    <cfRule type="cellIs" priority="289" dxfId="504" operator="lessThan" stopIfTrue="1">
      <formula>1</formula>
    </cfRule>
  </conditionalFormatting>
  <conditionalFormatting sqref="F200">
    <cfRule type="cellIs" priority="287" dxfId="504" operator="lessThan" stopIfTrue="1">
      <formula>1</formula>
    </cfRule>
  </conditionalFormatting>
  <conditionalFormatting sqref="F201">
    <cfRule type="cellIs" priority="286" dxfId="504" operator="lessThan" stopIfTrue="1">
      <formula>1</formula>
    </cfRule>
  </conditionalFormatting>
  <conditionalFormatting sqref="F209">
    <cfRule type="cellIs" priority="274" dxfId="504" operator="lessThan" stopIfTrue="1">
      <formula>1</formula>
    </cfRule>
  </conditionalFormatting>
  <conditionalFormatting sqref="F210">
    <cfRule type="cellIs" priority="273" dxfId="504" operator="lessThan" stopIfTrue="1">
      <formula>1</formula>
    </cfRule>
  </conditionalFormatting>
  <conditionalFormatting sqref="F211">
    <cfRule type="cellIs" priority="272" dxfId="504" operator="lessThan" stopIfTrue="1">
      <formula>1</formula>
    </cfRule>
  </conditionalFormatting>
  <conditionalFormatting sqref="F212">
    <cfRule type="cellIs" priority="271" dxfId="504" operator="lessThan" stopIfTrue="1">
      <formula>1</formula>
    </cfRule>
  </conditionalFormatting>
  <conditionalFormatting sqref="F214">
    <cfRule type="cellIs" priority="269" dxfId="504" operator="lessThan" stopIfTrue="1">
      <formula>1</formula>
    </cfRule>
  </conditionalFormatting>
  <conditionalFormatting sqref="F218">
    <cfRule type="cellIs" priority="267" dxfId="504" operator="lessThan" stopIfTrue="1">
      <formula>1</formula>
    </cfRule>
  </conditionalFormatting>
  <conditionalFormatting sqref="F219">
    <cfRule type="cellIs" priority="266" dxfId="504" operator="lessThan" stopIfTrue="1">
      <formula>1</formula>
    </cfRule>
  </conditionalFormatting>
  <conditionalFormatting sqref="F213">
    <cfRule type="cellIs" priority="270" dxfId="504" operator="lessThan" stopIfTrue="1">
      <formula>1</formula>
    </cfRule>
  </conditionalFormatting>
  <conditionalFormatting sqref="F215">
    <cfRule type="cellIs" priority="265" dxfId="504" operator="lessThan" stopIfTrue="1">
      <formula>1</formula>
    </cfRule>
  </conditionalFormatting>
  <conditionalFormatting sqref="F216">
    <cfRule type="cellIs" priority="264" dxfId="504" operator="lessThan" stopIfTrue="1">
      <formula>1</formula>
    </cfRule>
  </conditionalFormatting>
  <conditionalFormatting sqref="F217">
    <cfRule type="cellIs" priority="263" dxfId="504" operator="lessThan" stopIfTrue="1">
      <formula>1</formula>
    </cfRule>
  </conditionalFormatting>
  <conditionalFormatting sqref="F233">
    <cfRule type="cellIs" priority="253" dxfId="504" operator="lessThan" stopIfTrue="1">
      <formula>1</formula>
    </cfRule>
  </conditionalFormatting>
  <conditionalFormatting sqref="F202">
    <cfRule type="cellIs" priority="261" dxfId="504" operator="lessThan" stopIfTrue="1">
      <formula>1</formula>
    </cfRule>
  </conditionalFormatting>
  <conditionalFormatting sqref="F189">
    <cfRule type="cellIs" priority="260" dxfId="504" operator="lessThan" stopIfTrue="1">
      <formula>1</formula>
    </cfRule>
  </conditionalFormatting>
  <conditionalFormatting sqref="F234">
    <cfRule type="cellIs" priority="252" dxfId="504" operator="lessThan" stopIfTrue="1">
      <formula>1</formula>
    </cfRule>
  </conditionalFormatting>
  <conditionalFormatting sqref="F224">
    <cfRule type="cellIs" priority="259" dxfId="504" operator="lessThan" stopIfTrue="1">
      <formula>1</formula>
    </cfRule>
  </conditionalFormatting>
  <conditionalFormatting sqref="F225">
    <cfRule type="cellIs" priority="258" dxfId="504" operator="lessThan" stopIfTrue="1">
      <formula>1</formula>
    </cfRule>
  </conditionalFormatting>
  <conditionalFormatting sqref="F226">
    <cfRule type="cellIs" priority="257" dxfId="504" operator="lessThan" stopIfTrue="1">
      <formula>1</formula>
    </cfRule>
  </conditionalFormatting>
  <conditionalFormatting sqref="F227">
    <cfRule type="cellIs" priority="256" dxfId="504" operator="lessThan" stopIfTrue="1">
      <formula>1</formula>
    </cfRule>
  </conditionalFormatting>
  <conditionalFormatting sqref="F228">
    <cfRule type="cellIs" priority="255" dxfId="504" operator="lessThan" stopIfTrue="1">
      <formula>1</formula>
    </cfRule>
  </conditionalFormatting>
  <conditionalFormatting sqref="F229">
    <cfRule type="cellIs" priority="254" dxfId="504" operator="lessThan" stopIfTrue="1">
      <formula>1</formula>
    </cfRule>
  </conditionalFormatting>
  <conditionalFormatting sqref="F230">
    <cfRule type="cellIs" priority="251" dxfId="504" operator="lessThan" stopIfTrue="1">
      <formula>1</formula>
    </cfRule>
  </conditionalFormatting>
  <conditionalFormatting sqref="F231">
    <cfRule type="cellIs" priority="250" dxfId="504" operator="lessThan" stopIfTrue="1">
      <formula>1</formula>
    </cfRule>
  </conditionalFormatting>
  <conditionalFormatting sqref="F232">
    <cfRule type="cellIs" priority="249" dxfId="504" operator="lessThan" stopIfTrue="1">
      <formula>1</formula>
    </cfRule>
  </conditionalFormatting>
  <conditionalFormatting sqref="F249">
    <cfRule type="cellIs" priority="235" dxfId="504" operator="lessThan" stopIfTrue="1">
      <formula>1</formula>
    </cfRule>
  </conditionalFormatting>
  <conditionalFormatting sqref="F239">
    <cfRule type="cellIs" priority="248" dxfId="504" operator="lessThan" stopIfTrue="1">
      <formula>1</formula>
    </cfRule>
  </conditionalFormatting>
  <conditionalFormatting sqref="F240">
    <cfRule type="cellIs" priority="247" dxfId="504" operator="lessThan" stopIfTrue="1">
      <formula>1</formula>
    </cfRule>
  </conditionalFormatting>
  <conditionalFormatting sqref="F241">
    <cfRule type="cellIs" priority="246" dxfId="504" operator="lessThan" stopIfTrue="1">
      <formula>1</formula>
    </cfRule>
  </conditionalFormatting>
  <conditionalFormatting sqref="F242">
    <cfRule type="cellIs" priority="245" dxfId="504" operator="lessThan" stopIfTrue="1">
      <formula>1</formula>
    </cfRule>
  </conditionalFormatting>
  <conditionalFormatting sqref="F243">
    <cfRule type="cellIs" priority="244" dxfId="504" operator="lessThan" stopIfTrue="1">
      <formula>1</formula>
    </cfRule>
  </conditionalFormatting>
  <conditionalFormatting sqref="F244">
    <cfRule type="cellIs" priority="243" dxfId="504" operator="lessThan" stopIfTrue="1">
      <formula>1</formula>
    </cfRule>
  </conditionalFormatting>
  <conditionalFormatting sqref="F248">
    <cfRule type="cellIs" priority="236" dxfId="504" operator="lessThan" stopIfTrue="1">
      <formula>1</formula>
    </cfRule>
  </conditionalFormatting>
  <conditionalFormatting sqref="F250">
    <cfRule type="cellIs" priority="234" dxfId="504" operator="lessThan" stopIfTrue="1">
      <formula>1</formula>
    </cfRule>
  </conditionalFormatting>
  <conditionalFormatting sqref="F251">
    <cfRule type="cellIs" priority="233" dxfId="504" operator="lessThan" stopIfTrue="1">
      <formula>1</formula>
    </cfRule>
  </conditionalFormatting>
  <conditionalFormatting sqref="F252">
    <cfRule type="cellIs" priority="232" dxfId="504" operator="lessThan" stopIfTrue="1">
      <formula>1</formula>
    </cfRule>
  </conditionalFormatting>
  <conditionalFormatting sqref="F247">
    <cfRule type="cellIs" priority="237" dxfId="504" operator="lessThan" stopIfTrue="1">
      <formula>1</formula>
    </cfRule>
  </conditionalFormatting>
  <conditionalFormatting sqref="F273">
    <cfRule type="cellIs" priority="205" dxfId="504" operator="lessThan" stopIfTrue="1">
      <formula>1</formula>
    </cfRule>
  </conditionalFormatting>
  <conditionalFormatting sqref="F274">
    <cfRule type="cellIs" priority="204" dxfId="504" operator="lessThan" stopIfTrue="1">
      <formula>1</formula>
    </cfRule>
  </conditionalFormatting>
  <conditionalFormatting sqref="F263">
    <cfRule type="cellIs" priority="223" dxfId="504" operator="lessThan" stopIfTrue="1">
      <formula>1</formula>
    </cfRule>
  </conditionalFormatting>
  <conditionalFormatting sqref="F279">
    <cfRule type="cellIs" priority="202" dxfId="504" operator="lessThan" stopIfTrue="1">
      <formula>1</formula>
    </cfRule>
  </conditionalFormatting>
  <conditionalFormatting sqref="F275">
    <cfRule type="cellIs" priority="201" dxfId="504" operator="lessThan" stopIfTrue="1">
      <formula>1</formula>
    </cfRule>
  </conditionalFormatting>
  <conditionalFormatting sqref="F257">
    <cfRule type="cellIs" priority="231" dxfId="504" operator="lessThan" stopIfTrue="1">
      <formula>1</formula>
    </cfRule>
  </conditionalFormatting>
  <conditionalFormatting sqref="F258">
    <cfRule type="cellIs" priority="230" dxfId="504" operator="lessThan" stopIfTrue="1">
      <formula>1</formula>
    </cfRule>
  </conditionalFormatting>
  <conditionalFormatting sqref="F259">
    <cfRule type="cellIs" priority="229" dxfId="504" operator="lessThan" stopIfTrue="1">
      <formula>1</formula>
    </cfRule>
  </conditionalFormatting>
  <conditionalFormatting sqref="F260">
    <cfRule type="cellIs" priority="228" dxfId="504" operator="lessThan" stopIfTrue="1">
      <formula>1</formula>
    </cfRule>
  </conditionalFormatting>
  <conditionalFormatting sqref="F261">
    <cfRule type="cellIs" priority="227" dxfId="504" operator="lessThan" stopIfTrue="1">
      <formula>1</formula>
    </cfRule>
  </conditionalFormatting>
  <conditionalFormatting sqref="F262">
    <cfRule type="cellIs" priority="226" dxfId="504" operator="lessThan" stopIfTrue="1">
      <formula>1</formula>
    </cfRule>
  </conditionalFormatting>
  <conditionalFormatting sqref="F278">
    <cfRule type="cellIs" priority="203" dxfId="504" operator="lessThan" stopIfTrue="1">
      <formula>1</formula>
    </cfRule>
  </conditionalFormatting>
  <conditionalFormatting sqref="F276">
    <cfRule type="cellIs" priority="200" dxfId="504" operator="lessThan" stopIfTrue="1">
      <formula>1</formula>
    </cfRule>
  </conditionalFormatting>
  <conditionalFormatting sqref="F277">
    <cfRule type="cellIs" priority="199" dxfId="504" operator="lessThan" stopIfTrue="1">
      <formula>1</formula>
    </cfRule>
  </conditionalFormatting>
  <conditionalFormatting sqref="F269">
    <cfRule type="cellIs" priority="209" dxfId="504" operator="lessThan" stopIfTrue="1">
      <formula>1</formula>
    </cfRule>
  </conditionalFormatting>
  <conditionalFormatting sqref="F270">
    <cfRule type="cellIs" priority="208" dxfId="504" operator="lessThan" stopIfTrue="1">
      <formula>1</formula>
    </cfRule>
  </conditionalFormatting>
  <conditionalFormatting sqref="F271">
    <cfRule type="cellIs" priority="207" dxfId="504" operator="lessThan" stopIfTrue="1">
      <formula>1</formula>
    </cfRule>
  </conditionalFormatting>
  <conditionalFormatting sqref="F272">
    <cfRule type="cellIs" priority="206" dxfId="504" operator="lessThan" stopIfTrue="1">
      <formula>1</formula>
    </cfRule>
  </conditionalFormatting>
  <conditionalFormatting sqref="F294">
    <cfRule type="cellIs" priority="191" dxfId="504" operator="lessThan" stopIfTrue="1">
      <formula>1</formula>
    </cfRule>
  </conditionalFormatting>
  <conditionalFormatting sqref="F292">
    <cfRule type="cellIs" priority="189" dxfId="504" operator="lessThan" stopIfTrue="1">
      <formula>1</formula>
    </cfRule>
  </conditionalFormatting>
  <conditionalFormatting sqref="F293">
    <cfRule type="cellIs" priority="188" dxfId="504" operator="lessThan" stopIfTrue="1">
      <formula>1</formula>
    </cfRule>
  </conditionalFormatting>
  <conditionalFormatting sqref="F291">
    <cfRule type="cellIs" priority="190" dxfId="504" operator="lessThan" stopIfTrue="1">
      <formula>1</formula>
    </cfRule>
  </conditionalFormatting>
  <conditionalFormatting sqref="F285">
    <cfRule type="cellIs" priority="198" dxfId="504" operator="lessThan" stopIfTrue="1">
      <formula>1</formula>
    </cfRule>
  </conditionalFormatting>
  <conditionalFormatting sqref="F286">
    <cfRule type="cellIs" priority="197" dxfId="504" operator="lessThan" stopIfTrue="1">
      <formula>1</formula>
    </cfRule>
  </conditionalFormatting>
  <conditionalFormatting sqref="F287">
    <cfRule type="cellIs" priority="196" dxfId="504" operator="lessThan" stopIfTrue="1">
      <formula>1</formula>
    </cfRule>
  </conditionalFormatting>
  <conditionalFormatting sqref="F288">
    <cfRule type="cellIs" priority="195" dxfId="504" operator="lessThan" stopIfTrue="1">
      <formula>1</formula>
    </cfRule>
  </conditionalFormatting>
  <conditionalFormatting sqref="F289">
    <cfRule type="cellIs" priority="194" dxfId="504" operator="lessThan" stopIfTrue="1">
      <formula>1</formula>
    </cfRule>
  </conditionalFormatting>
  <conditionalFormatting sqref="F290">
    <cfRule type="cellIs" priority="193" dxfId="504" operator="lessThan" stopIfTrue="1">
      <formula>1</formula>
    </cfRule>
  </conditionalFormatting>
  <conditionalFormatting sqref="F770">
    <cfRule type="cellIs" priority="167" dxfId="504" operator="lessThan" stopIfTrue="1">
      <formula>1</formula>
    </cfRule>
  </conditionalFormatting>
  <conditionalFormatting sqref="F751">
    <cfRule type="cellIs" priority="156" dxfId="504" operator="lessThan" stopIfTrue="1">
      <formula>1</formula>
    </cfRule>
  </conditionalFormatting>
  <conditionalFormatting sqref="F754">
    <cfRule type="cellIs" priority="153" dxfId="504" operator="lessThan" stopIfTrue="1">
      <formula>1</formula>
    </cfRule>
  </conditionalFormatting>
  <conditionalFormatting sqref="F769">
    <cfRule type="cellIs" priority="175" dxfId="504" operator="lessThan" stopIfTrue="1">
      <formula>1</formula>
    </cfRule>
  </conditionalFormatting>
  <conditionalFormatting sqref="F755">
    <cfRule type="cellIs" priority="152" dxfId="504" operator="lessThan" stopIfTrue="1">
      <formula>1</formula>
    </cfRule>
  </conditionalFormatting>
  <conditionalFormatting sqref="F772">
    <cfRule type="cellIs" priority="165" dxfId="504" operator="lessThan" stopIfTrue="1">
      <formula>1</formula>
    </cfRule>
  </conditionalFormatting>
  <conditionalFormatting sqref="F773">
    <cfRule type="cellIs" priority="164" dxfId="504" operator="lessThan" stopIfTrue="1">
      <formula>1</formula>
    </cfRule>
  </conditionalFormatting>
  <conditionalFormatting sqref="F775">
    <cfRule type="cellIs" priority="171" dxfId="504" operator="lessThan" stopIfTrue="1">
      <formula>1</formula>
    </cfRule>
  </conditionalFormatting>
  <conditionalFormatting sqref="F771">
    <cfRule type="cellIs" priority="166" dxfId="504" operator="lessThan" stopIfTrue="1">
      <formula>1</formula>
    </cfRule>
  </conditionalFormatting>
  <conditionalFormatting sqref="F774">
    <cfRule type="cellIs" priority="163" dxfId="504" operator="lessThan" stopIfTrue="1">
      <formula>1</formula>
    </cfRule>
  </conditionalFormatting>
  <conditionalFormatting sqref="F760">
    <cfRule type="cellIs" priority="162" dxfId="504" operator="lessThan" stopIfTrue="1">
      <formula>1</formula>
    </cfRule>
  </conditionalFormatting>
  <conditionalFormatting sqref="F761">
    <cfRule type="cellIs" priority="161" dxfId="504" operator="lessThan" stopIfTrue="1">
      <formula>1</formula>
    </cfRule>
  </conditionalFormatting>
  <conditionalFormatting sqref="F747">
    <cfRule type="cellIs" priority="160" dxfId="504" operator="lessThan" stopIfTrue="1">
      <formula>1</formula>
    </cfRule>
  </conditionalFormatting>
  <conditionalFormatting sqref="F748">
    <cfRule type="cellIs" priority="159" dxfId="504" operator="lessThan" stopIfTrue="1">
      <formula>1</formula>
    </cfRule>
  </conditionalFormatting>
  <conditionalFormatting sqref="F749">
    <cfRule type="cellIs" priority="158" dxfId="504" operator="lessThan" stopIfTrue="1">
      <formula>1</formula>
    </cfRule>
  </conditionalFormatting>
  <conditionalFormatting sqref="F750">
    <cfRule type="cellIs" priority="157" dxfId="504" operator="lessThan" stopIfTrue="1">
      <formula>1</formula>
    </cfRule>
  </conditionalFormatting>
  <conditionalFormatting sqref="F752">
    <cfRule type="cellIs" priority="155" dxfId="504" operator="lessThan" stopIfTrue="1">
      <formula>1</formula>
    </cfRule>
  </conditionalFormatting>
  <conditionalFormatting sqref="F753">
    <cfRule type="cellIs" priority="154" dxfId="504" operator="lessThan" stopIfTrue="1">
      <formula>1</formula>
    </cfRule>
  </conditionalFormatting>
  <conditionalFormatting sqref="F785">
    <cfRule type="cellIs" priority="151" dxfId="504" operator="lessThan" stopIfTrue="1">
      <formula>1</formula>
    </cfRule>
  </conditionalFormatting>
  <conditionalFormatting sqref="F781">
    <cfRule type="cellIs" priority="150" dxfId="504" operator="lessThan" stopIfTrue="1">
      <formula>1</formula>
    </cfRule>
  </conditionalFormatting>
  <conditionalFormatting sqref="F790">
    <cfRule type="cellIs" priority="140" dxfId="504" operator="lessThan" stopIfTrue="1">
      <formula>1</formula>
    </cfRule>
  </conditionalFormatting>
  <conditionalFormatting sqref="F782">
    <cfRule type="cellIs" priority="146" dxfId="504" operator="lessThan" stopIfTrue="1">
      <formula>1</formula>
    </cfRule>
  </conditionalFormatting>
  <conditionalFormatting sqref="F783">
    <cfRule type="cellIs" priority="145" dxfId="504" operator="lessThan" stopIfTrue="1">
      <formula>1</formula>
    </cfRule>
  </conditionalFormatting>
  <conditionalFormatting sqref="F793">
    <cfRule type="cellIs" priority="136" dxfId="504" operator="lessThan" stopIfTrue="1">
      <formula>1</formula>
    </cfRule>
  </conditionalFormatting>
  <conditionalFormatting sqref="F784">
    <cfRule type="cellIs" priority="143" dxfId="504" operator="lessThan" stopIfTrue="1">
      <formula>1</formula>
    </cfRule>
  </conditionalFormatting>
  <conditionalFormatting sqref="F795:F796">
    <cfRule type="cellIs" priority="134" dxfId="504" operator="lessThan" stopIfTrue="1">
      <formula>1</formula>
    </cfRule>
  </conditionalFormatting>
  <conditionalFormatting sqref="F791">
    <cfRule type="cellIs" priority="138" dxfId="504" operator="lessThan" stopIfTrue="1">
      <formula>1</formula>
    </cfRule>
  </conditionalFormatting>
  <conditionalFormatting sqref="F792">
    <cfRule type="cellIs" priority="137" dxfId="504" operator="lessThan" stopIfTrue="1">
      <formula>1</formula>
    </cfRule>
  </conditionalFormatting>
  <conditionalFormatting sqref="F794">
    <cfRule type="cellIs" priority="135" dxfId="504" operator="lessThan" stopIfTrue="1">
      <formula>1</formula>
    </cfRule>
  </conditionalFormatting>
  <conditionalFormatting sqref="F814">
    <cfRule type="cellIs" priority="109" dxfId="504" operator="lessThan" stopIfTrue="1">
      <formula>1</formula>
    </cfRule>
  </conditionalFormatting>
  <conditionalFormatting sqref="F805">
    <cfRule type="cellIs" priority="97" dxfId="504" operator="lessThan" stopIfTrue="1">
      <formula>1</formula>
    </cfRule>
  </conditionalFormatting>
  <conditionalFormatting sqref="F807">
    <cfRule type="cellIs" priority="101" dxfId="504" operator="lessThan" stopIfTrue="1">
      <formula>1</formula>
    </cfRule>
  </conditionalFormatting>
  <conditionalFormatting sqref="F809">
    <cfRule type="cellIs" priority="94" dxfId="504" operator="lessThan" stopIfTrue="1">
      <formula>1</formula>
    </cfRule>
  </conditionalFormatting>
  <conditionalFormatting sqref="F811">
    <cfRule type="cellIs" priority="102" dxfId="504" operator="lessThan" stopIfTrue="1">
      <formula>1</formula>
    </cfRule>
  </conditionalFormatting>
  <conditionalFormatting sqref="F802">
    <cfRule type="cellIs" priority="100" dxfId="504" operator="lessThan" stopIfTrue="1">
      <formula>1</formula>
    </cfRule>
  </conditionalFormatting>
  <conditionalFormatting sqref="F803">
    <cfRule type="cellIs" priority="99" dxfId="504" operator="lessThan" stopIfTrue="1">
      <formula>1</formula>
    </cfRule>
  </conditionalFormatting>
  <conditionalFormatting sqref="F804">
    <cfRule type="cellIs" priority="98" dxfId="504" operator="lessThan" stopIfTrue="1">
      <formula>1</formula>
    </cfRule>
  </conditionalFormatting>
  <conditionalFormatting sqref="F806">
    <cfRule type="cellIs" priority="96" dxfId="504" operator="lessThan" stopIfTrue="1">
      <formula>1</formula>
    </cfRule>
  </conditionalFormatting>
  <conditionalFormatting sqref="F808">
    <cfRule type="cellIs" priority="95" dxfId="504" operator="lessThan" stopIfTrue="1">
      <formula>1</formula>
    </cfRule>
  </conditionalFormatting>
  <conditionalFormatting sqref="F797">
    <cfRule type="cellIs" priority="108" dxfId="504" operator="lessThan" stopIfTrue="1">
      <formula>1</formula>
    </cfRule>
  </conditionalFormatting>
  <conditionalFormatting sqref="F810">
    <cfRule type="cellIs" priority="93" dxfId="504" operator="lessThan" stopIfTrue="1">
      <formula>1</formula>
    </cfRule>
  </conditionalFormatting>
  <conditionalFormatting sqref="F813">
    <cfRule type="cellIs" priority="104" dxfId="504" operator="lessThan" stopIfTrue="1">
      <formula>1</formula>
    </cfRule>
  </conditionalFormatting>
  <conditionalFormatting sqref="F812">
    <cfRule type="cellIs" priority="103" dxfId="504" operator="lessThan" stopIfTrue="1">
      <formula>1</formula>
    </cfRule>
  </conditionalFormatting>
  <conditionalFormatting sqref="F831">
    <cfRule type="cellIs" priority="92" dxfId="504" operator="lessThan" stopIfTrue="1">
      <formula>1</formula>
    </cfRule>
  </conditionalFormatting>
  <conditionalFormatting sqref="F822">
    <cfRule type="cellIs" priority="84" dxfId="504" operator="lessThan" stopIfTrue="1">
      <formula>1</formula>
    </cfRule>
  </conditionalFormatting>
  <conditionalFormatting sqref="F824">
    <cfRule type="cellIs" priority="88" dxfId="504" operator="lessThan" stopIfTrue="1">
      <formula>1</formula>
    </cfRule>
  </conditionalFormatting>
  <conditionalFormatting sqref="F826">
    <cfRule type="cellIs" priority="81" dxfId="504" operator="lessThan" stopIfTrue="1">
      <formula>1</formula>
    </cfRule>
  </conditionalFormatting>
  <conditionalFormatting sqref="F828">
    <cfRule type="cellIs" priority="89" dxfId="504" operator="lessThan" stopIfTrue="1">
      <formula>1</formula>
    </cfRule>
  </conditionalFormatting>
  <conditionalFormatting sqref="F819">
    <cfRule type="cellIs" priority="87" dxfId="504" operator="lessThan" stopIfTrue="1">
      <formula>1</formula>
    </cfRule>
  </conditionalFormatting>
  <conditionalFormatting sqref="F820">
    <cfRule type="cellIs" priority="86" dxfId="504" operator="lessThan" stopIfTrue="1">
      <formula>1</formula>
    </cfRule>
  </conditionalFormatting>
  <conditionalFormatting sqref="F821">
    <cfRule type="cellIs" priority="85" dxfId="504" operator="lessThan" stopIfTrue="1">
      <formula>1</formula>
    </cfRule>
  </conditionalFormatting>
  <conditionalFormatting sqref="F823">
    <cfRule type="cellIs" priority="83" dxfId="504" operator="lessThan" stopIfTrue="1">
      <formula>1</formula>
    </cfRule>
  </conditionalFormatting>
  <conditionalFormatting sqref="F825">
    <cfRule type="cellIs" priority="82" dxfId="504" operator="lessThan" stopIfTrue="1">
      <formula>1</formula>
    </cfRule>
  </conditionalFormatting>
  <conditionalFormatting sqref="F827">
    <cfRule type="cellIs" priority="80" dxfId="504" operator="lessThan" stopIfTrue="1">
      <formula>1</formula>
    </cfRule>
  </conditionalFormatting>
  <conditionalFormatting sqref="F829">
    <cfRule type="cellIs" priority="90" dxfId="504" operator="lessThan" stopIfTrue="1">
      <formula>1</formula>
    </cfRule>
  </conditionalFormatting>
  <conditionalFormatting sqref="F830">
    <cfRule type="cellIs" priority="79" dxfId="504" operator="lessThan" stopIfTrue="1">
      <formula>1</formula>
    </cfRule>
  </conditionalFormatting>
  <conditionalFormatting sqref="F5">
    <cfRule type="cellIs" priority="28" dxfId="504" operator="lessThan" stopIfTrue="1">
      <formula>1</formula>
    </cfRule>
  </conditionalFormatting>
  <conditionalFormatting sqref="F11">
    <cfRule type="cellIs" priority="21" dxfId="504" operator="lessThan" stopIfTrue="1">
      <formula>1</formula>
    </cfRule>
  </conditionalFormatting>
  <conditionalFormatting sqref="F6">
    <cfRule type="cellIs" priority="10" dxfId="504" operator="lessThan" stopIfTrue="1">
      <formula>1</formula>
    </cfRule>
  </conditionalFormatting>
  <conditionalFormatting sqref="F10">
    <cfRule type="cellIs" priority="13" dxfId="504" operator="lessThan" stopIfTrue="1">
      <formula>1</formula>
    </cfRule>
  </conditionalFormatting>
  <conditionalFormatting sqref="F8">
    <cfRule type="cellIs" priority="12" dxfId="504" operator="lessThan" stopIfTrue="1">
      <formula>1</formula>
    </cfRule>
  </conditionalFormatting>
  <conditionalFormatting sqref="F7">
    <cfRule type="cellIs" priority="11" dxfId="504" operator="lessThan" stopIfTrue="1">
      <formula>1</formula>
    </cfRule>
  </conditionalFormatting>
  <conditionalFormatting sqref="F847">
    <cfRule type="cellIs" priority="9" dxfId="504" operator="lessThan" stopIfTrue="1">
      <formula>1</formula>
    </cfRule>
  </conditionalFormatting>
  <conditionalFormatting sqref="F849">
    <cfRule type="cellIs" priority="8" dxfId="504" operator="lessThan" stopIfTrue="1">
      <formula>1</formula>
    </cfRule>
  </conditionalFormatting>
  <conditionalFormatting sqref="F842">
    <cfRule type="cellIs" priority="7" dxfId="504" operator="lessThan" stopIfTrue="1">
      <formula>1</formula>
    </cfRule>
  </conditionalFormatting>
  <conditionalFormatting sqref="F9">
    <cfRule type="cellIs" priority="14" dxfId="504" operator="lessThan" stopIfTrue="1">
      <formula>1</formula>
    </cfRule>
  </conditionalFormatting>
  <conditionalFormatting sqref="F850">
    <cfRule type="cellIs" priority="2" dxfId="504" operator="lessThan" stopIfTrue="1">
      <formula>1</formula>
    </cfRule>
  </conditionalFormatting>
  <conditionalFormatting sqref="F845">
    <cfRule type="cellIs" priority="4" dxfId="504" operator="lessThan" stopIfTrue="1">
      <formula>1</formula>
    </cfRule>
  </conditionalFormatting>
  <conditionalFormatting sqref="F843">
    <cfRule type="cellIs" priority="6" dxfId="504" operator="lessThan" stopIfTrue="1">
      <formula>1</formula>
    </cfRule>
  </conditionalFormatting>
  <conditionalFormatting sqref="F844">
    <cfRule type="cellIs" priority="5" dxfId="504" operator="lessThan" stopIfTrue="1">
      <formula>1</formula>
    </cfRule>
  </conditionalFormatting>
  <conditionalFormatting sqref="F846">
    <cfRule type="cellIs" priority="3" dxfId="504" operator="lessThan" stopIfTrue="1">
      <formula>1</formula>
    </cfRule>
  </conditionalFormatting>
  <conditionalFormatting sqref="F848">
    <cfRule type="cellIs" priority="1" dxfId="504" operator="lessThan" stopIfTrue="1">
      <formula>1</formula>
    </cfRule>
  </conditionalFormatting>
  <printOptions horizontalCentered="1"/>
  <pageMargins left="0.2362204724409449" right="0.2362204724409449" top="0.3937007874015748" bottom="0.15748031496062992" header="0.1968503937007874" footer="0"/>
  <pageSetup horizontalDpi="600" verticalDpi="600" orientation="portrait" scale="82" r:id="rId1"/>
  <rowBreaks count="10" manualBreakCount="10">
    <brk id="104" max="6" man="1"/>
    <brk id="163" max="6" man="1"/>
    <brk id="236" max="7" man="1"/>
    <brk id="296" max="7" man="1"/>
    <brk id="375" max="6" man="1"/>
    <brk id="460" max="7" man="1"/>
    <brk id="550" max="7" man="1"/>
    <brk id="653" max="6" man="1"/>
    <brk id="742" max="7" man="1"/>
    <brk id="816" max="7" man="1"/>
  </rowBreaks>
  <ignoredErrors>
    <ignoredError sqref="E792 E80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S35"/>
  <sheetViews>
    <sheetView showGridLines="0" zoomScalePageLayoutView="0" workbookViewId="0" topLeftCell="A1">
      <selection activeCell="C42" sqref="C42"/>
    </sheetView>
  </sheetViews>
  <sheetFormatPr defaultColWidth="14.8515625" defaultRowHeight="15"/>
  <cols>
    <col min="1" max="1" width="20.57421875" style="3" customWidth="1"/>
    <col min="2" max="2" width="18.00390625" style="3" customWidth="1"/>
    <col min="3" max="3" width="11.57421875" style="3" customWidth="1"/>
    <col min="4" max="5" width="7.28125" style="3" customWidth="1"/>
    <col min="6" max="6" width="8.421875" style="3" customWidth="1"/>
    <col min="7" max="8" width="8.140625" style="3" customWidth="1"/>
    <col min="9" max="9" width="6.7109375" style="3" customWidth="1"/>
    <col min="10" max="10" width="8.7109375" style="3" customWidth="1"/>
    <col min="11" max="12" width="6.8515625" style="3" customWidth="1"/>
    <col min="13" max="13" width="6.7109375" style="3" customWidth="1"/>
    <col min="14" max="15" width="7.00390625" style="3" customWidth="1"/>
    <col min="16" max="16" width="7.421875" style="3" customWidth="1"/>
    <col min="17" max="17" width="9.8515625" style="3" customWidth="1"/>
    <col min="18" max="18" width="14.8515625" style="3" customWidth="1"/>
    <col min="19" max="19" width="2.140625" style="3" customWidth="1"/>
    <col min="20" max="16384" width="14.8515625" style="3" customWidth="1"/>
  </cols>
  <sheetData>
    <row r="1" spans="1:19" ht="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9">
      <c r="A2" s="41" t="s">
        <v>194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9">
      <c r="A3" s="42" t="s">
        <v>186</v>
      </c>
      <c r="B3" s="42" t="s">
        <v>187</v>
      </c>
      <c r="C3" s="42" t="s">
        <v>188</v>
      </c>
      <c r="D3" s="42" t="s">
        <v>99</v>
      </c>
      <c r="E3" s="42" t="s">
        <v>195</v>
      </c>
      <c r="F3" s="42" t="s">
        <v>196</v>
      </c>
      <c r="G3" s="42" t="s">
        <v>189</v>
      </c>
      <c r="H3" s="42" t="s">
        <v>195</v>
      </c>
      <c r="I3" s="42" t="s">
        <v>190</v>
      </c>
      <c r="J3" s="42" t="s">
        <v>131</v>
      </c>
      <c r="K3" s="42" t="s">
        <v>189</v>
      </c>
      <c r="L3" s="42" t="s">
        <v>195</v>
      </c>
      <c r="M3" s="42" t="s">
        <v>191</v>
      </c>
      <c r="N3" s="42" t="s">
        <v>189</v>
      </c>
      <c r="O3" s="42" t="s">
        <v>195</v>
      </c>
      <c r="P3" s="42" t="s">
        <v>184</v>
      </c>
      <c r="Q3" s="42" t="s">
        <v>192</v>
      </c>
      <c r="R3" s="42" t="s">
        <v>193</v>
      </c>
      <c r="S3" s="2"/>
    </row>
    <row r="4" spans="1:19" ht="9">
      <c r="A4" s="8"/>
      <c r="B4" s="8"/>
      <c r="C4" s="10"/>
      <c r="D4" s="8"/>
      <c r="E4" s="38">
        <f aca="true" t="shared" si="0" ref="E4:E32">D4*C4</f>
        <v>0</v>
      </c>
      <c r="F4" s="8"/>
      <c r="G4" s="10"/>
      <c r="H4" s="9">
        <f aca="true" t="shared" si="1" ref="H4:H32">G4*F4</f>
        <v>0</v>
      </c>
      <c r="I4" s="8"/>
      <c r="J4" s="8"/>
      <c r="K4" s="10"/>
      <c r="L4" s="9">
        <f aca="true" t="shared" si="2" ref="L4:L32">K4*J4*I4</f>
        <v>0</v>
      </c>
      <c r="M4" s="8"/>
      <c r="N4" s="10"/>
      <c r="O4" s="9">
        <f aca="true" t="shared" si="3" ref="O4:O32">M4*N4</f>
        <v>0</v>
      </c>
      <c r="P4" s="10"/>
      <c r="Q4" s="10"/>
      <c r="R4" s="9">
        <f>Q4+P4+O4+L4+H4+E4</f>
        <v>0</v>
      </c>
      <c r="S4" s="2"/>
    </row>
    <row r="5" spans="1:19" ht="9">
      <c r="A5" s="8"/>
      <c r="B5" s="8"/>
      <c r="C5" s="10"/>
      <c r="D5" s="8"/>
      <c r="E5" s="38">
        <f t="shared" si="0"/>
        <v>0</v>
      </c>
      <c r="F5" s="8"/>
      <c r="G5" s="10"/>
      <c r="H5" s="9">
        <f t="shared" si="1"/>
        <v>0</v>
      </c>
      <c r="I5" s="8"/>
      <c r="J5" s="8"/>
      <c r="K5" s="10"/>
      <c r="L5" s="9">
        <f t="shared" si="2"/>
        <v>0</v>
      </c>
      <c r="M5" s="8"/>
      <c r="N5" s="10"/>
      <c r="O5" s="9">
        <f t="shared" si="3"/>
        <v>0</v>
      </c>
      <c r="P5" s="10"/>
      <c r="Q5" s="10"/>
      <c r="R5" s="9">
        <f aca="true" t="shared" si="4" ref="R5:R32">Q5+P5+O5+L5+H5+E5</f>
        <v>0</v>
      </c>
      <c r="S5" s="2"/>
    </row>
    <row r="6" spans="1:19" ht="9">
      <c r="A6" s="8"/>
      <c r="B6" s="8"/>
      <c r="C6" s="10"/>
      <c r="D6" s="8"/>
      <c r="E6" s="38">
        <f t="shared" si="0"/>
        <v>0</v>
      </c>
      <c r="F6" s="8"/>
      <c r="G6" s="10"/>
      <c r="H6" s="9">
        <f t="shared" si="1"/>
        <v>0</v>
      </c>
      <c r="I6" s="8"/>
      <c r="J6" s="8"/>
      <c r="K6" s="10"/>
      <c r="L6" s="9">
        <f t="shared" si="2"/>
        <v>0</v>
      </c>
      <c r="M6" s="8"/>
      <c r="N6" s="10"/>
      <c r="O6" s="9">
        <f t="shared" si="3"/>
        <v>0</v>
      </c>
      <c r="P6" s="10"/>
      <c r="Q6" s="10"/>
      <c r="R6" s="9">
        <f t="shared" si="4"/>
        <v>0</v>
      </c>
      <c r="S6" s="2"/>
    </row>
    <row r="7" spans="1:19" ht="9">
      <c r="A7" s="8"/>
      <c r="B7" s="8"/>
      <c r="C7" s="10"/>
      <c r="D7" s="8"/>
      <c r="E7" s="38">
        <f t="shared" si="0"/>
        <v>0</v>
      </c>
      <c r="F7" s="8"/>
      <c r="G7" s="10"/>
      <c r="H7" s="9">
        <f t="shared" si="1"/>
        <v>0</v>
      </c>
      <c r="I7" s="8"/>
      <c r="J7" s="8"/>
      <c r="K7" s="10"/>
      <c r="L7" s="9">
        <f t="shared" si="2"/>
        <v>0</v>
      </c>
      <c r="M7" s="8"/>
      <c r="N7" s="10"/>
      <c r="O7" s="9">
        <f t="shared" si="3"/>
        <v>0</v>
      </c>
      <c r="P7" s="10"/>
      <c r="Q7" s="10"/>
      <c r="R7" s="9">
        <f t="shared" si="4"/>
        <v>0</v>
      </c>
      <c r="S7" s="2"/>
    </row>
    <row r="8" spans="1:19" ht="9">
      <c r="A8" s="8"/>
      <c r="B8" s="8"/>
      <c r="C8" s="10"/>
      <c r="D8" s="8"/>
      <c r="E8" s="38">
        <f t="shared" si="0"/>
        <v>0</v>
      </c>
      <c r="F8" s="8"/>
      <c r="G8" s="10"/>
      <c r="H8" s="9">
        <f t="shared" si="1"/>
        <v>0</v>
      </c>
      <c r="I8" s="8"/>
      <c r="J8" s="8"/>
      <c r="K8" s="10"/>
      <c r="L8" s="9">
        <f t="shared" si="2"/>
        <v>0</v>
      </c>
      <c r="M8" s="8"/>
      <c r="N8" s="10"/>
      <c r="O8" s="9">
        <f t="shared" si="3"/>
        <v>0</v>
      </c>
      <c r="P8" s="10"/>
      <c r="Q8" s="10"/>
      <c r="R8" s="9">
        <f t="shared" si="4"/>
        <v>0</v>
      </c>
      <c r="S8" s="2"/>
    </row>
    <row r="9" spans="1:19" ht="9">
      <c r="A9" s="8"/>
      <c r="B9" s="8"/>
      <c r="C9" s="10"/>
      <c r="D9" s="8"/>
      <c r="E9" s="38">
        <f t="shared" si="0"/>
        <v>0</v>
      </c>
      <c r="F9" s="8"/>
      <c r="G9" s="10"/>
      <c r="H9" s="9">
        <f t="shared" si="1"/>
        <v>0</v>
      </c>
      <c r="I9" s="8"/>
      <c r="J9" s="8"/>
      <c r="K9" s="10"/>
      <c r="L9" s="9">
        <f t="shared" si="2"/>
        <v>0</v>
      </c>
      <c r="M9" s="8"/>
      <c r="N9" s="10"/>
      <c r="O9" s="9">
        <f t="shared" si="3"/>
        <v>0</v>
      </c>
      <c r="P9" s="10"/>
      <c r="Q9" s="10"/>
      <c r="R9" s="9">
        <f t="shared" si="4"/>
        <v>0</v>
      </c>
      <c r="S9" s="2"/>
    </row>
    <row r="10" spans="1:19" ht="9">
      <c r="A10" s="8"/>
      <c r="B10" s="8"/>
      <c r="C10" s="10"/>
      <c r="D10" s="8"/>
      <c r="E10" s="38">
        <f t="shared" si="0"/>
        <v>0</v>
      </c>
      <c r="F10" s="8"/>
      <c r="G10" s="10"/>
      <c r="H10" s="9">
        <f t="shared" si="1"/>
        <v>0</v>
      </c>
      <c r="I10" s="8"/>
      <c r="J10" s="8"/>
      <c r="K10" s="10"/>
      <c r="L10" s="9">
        <f t="shared" si="2"/>
        <v>0</v>
      </c>
      <c r="M10" s="8"/>
      <c r="N10" s="10"/>
      <c r="O10" s="9">
        <f t="shared" si="3"/>
        <v>0</v>
      </c>
      <c r="P10" s="10"/>
      <c r="Q10" s="10"/>
      <c r="R10" s="9">
        <f t="shared" si="4"/>
        <v>0</v>
      </c>
      <c r="S10" s="2"/>
    </row>
    <row r="11" spans="1:19" ht="9">
      <c r="A11" s="8"/>
      <c r="B11" s="8"/>
      <c r="C11" s="10"/>
      <c r="D11" s="8"/>
      <c r="E11" s="38">
        <f t="shared" si="0"/>
        <v>0</v>
      </c>
      <c r="F11" s="8"/>
      <c r="G11" s="10"/>
      <c r="H11" s="9">
        <f t="shared" si="1"/>
        <v>0</v>
      </c>
      <c r="I11" s="8"/>
      <c r="J11" s="8"/>
      <c r="K11" s="10"/>
      <c r="L11" s="9">
        <f t="shared" si="2"/>
        <v>0</v>
      </c>
      <c r="M11" s="8"/>
      <c r="N11" s="10"/>
      <c r="O11" s="9">
        <f t="shared" si="3"/>
        <v>0</v>
      </c>
      <c r="P11" s="10"/>
      <c r="Q11" s="10"/>
      <c r="R11" s="9">
        <f t="shared" si="4"/>
        <v>0</v>
      </c>
      <c r="S11" s="2"/>
    </row>
    <row r="12" spans="1:19" ht="9">
      <c r="A12" s="8"/>
      <c r="B12" s="8"/>
      <c r="C12" s="10"/>
      <c r="D12" s="8"/>
      <c r="E12" s="38">
        <f t="shared" si="0"/>
        <v>0</v>
      </c>
      <c r="F12" s="8"/>
      <c r="G12" s="10"/>
      <c r="H12" s="9">
        <f t="shared" si="1"/>
        <v>0</v>
      </c>
      <c r="I12" s="8"/>
      <c r="J12" s="8"/>
      <c r="K12" s="10"/>
      <c r="L12" s="9">
        <f t="shared" si="2"/>
        <v>0</v>
      </c>
      <c r="M12" s="8"/>
      <c r="N12" s="10"/>
      <c r="O12" s="9">
        <f t="shared" si="3"/>
        <v>0</v>
      </c>
      <c r="P12" s="10"/>
      <c r="Q12" s="10"/>
      <c r="R12" s="9">
        <f t="shared" si="4"/>
        <v>0</v>
      </c>
      <c r="S12" s="2"/>
    </row>
    <row r="13" spans="1:19" ht="9">
      <c r="A13" s="8"/>
      <c r="B13" s="8"/>
      <c r="C13" s="10"/>
      <c r="D13" s="8"/>
      <c r="E13" s="38">
        <f t="shared" si="0"/>
        <v>0</v>
      </c>
      <c r="F13" s="8"/>
      <c r="G13" s="10"/>
      <c r="H13" s="9">
        <f t="shared" si="1"/>
        <v>0</v>
      </c>
      <c r="I13" s="8"/>
      <c r="J13" s="8"/>
      <c r="K13" s="10"/>
      <c r="L13" s="9">
        <f t="shared" si="2"/>
        <v>0</v>
      </c>
      <c r="M13" s="8"/>
      <c r="N13" s="10"/>
      <c r="O13" s="9">
        <f t="shared" si="3"/>
        <v>0</v>
      </c>
      <c r="P13" s="10"/>
      <c r="Q13" s="10"/>
      <c r="R13" s="9">
        <f t="shared" si="4"/>
        <v>0</v>
      </c>
      <c r="S13" s="2"/>
    </row>
    <row r="14" spans="1:19" ht="9">
      <c r="A14" s="8"/>
      <c r="B14" s="8"/>
      <c r="C14" s="10"/>
      <c r="D14" s="8"/>
      <c r="E14" s="38">
        <f t="shared" si="0"/>
        <v>0</v>
      </c>
      <c r="F14" s="8"/>
      <c r="G14" s="10"/>
      <c r="H14" s="9">
        <f t="shared" si="1"/>
        <v>0</v>
      </c>
      <c r="I14" s="8"/>
      <c r="J14" s="8"/>
      <c r="K14" s="10"/>
      <c r="L14" s="9">
        <f t="shared" si="2"/>
        <v>0</v>
      </c>
      <c r="M14" s="8"/>
      <c r="N14" s="10"/>
      <c r="O14" s="9">
        <f t="shared" si="3"/>
        <v>0</v>
      </c>
      <c r="P14" s="10"/>
      <c r="Q14" s="10"/>
      <c r="R14" s="9">
        <f t="shared" si="4"/>
        <v>0</v>
      </c>
      <c r="S14" s="2"/>
    </row>
    <row r="15" spans="1:19" ht="9">
      <c r="A15" s="8"/>
      <c r="B15" s="8"/>
      <c r="C15" s="10"/>
      <c r="D15" s="8"/>
      <c r="E15" s="38">
        <f t="shared" si="0"/>
        <v>0</v>
      </c>
      <c r="F15" s="8"/>
      <c r="G15" s="10"/>
      <c r="H15" s="9">
        <f t="shared" si="1"/>
        <v>0</v>
      </c>
      <c r="I15" s="8"/>
      <c r="J15" s="8"/>
      <c r="K15" s="10"/>
      <c r="L15" s="9">
        <f t="shared" si="2"/>
        <v>0</v>
      </c>
      <c r="M15" s="8"/>
      <c r="N15" s="10"/>
      <c r="O15" s="9">
        <f t="shared" si="3"/>
        <v>0</v>
      </c>
      <c r="P15" s="10"/>
      <c r="Q15" s="10"/>
      <c r="R15" s="9">
        <f t="shared" si="4"/>
        <v>0</v>
      </c>
      <c r="S15" s="2"/>
    </row>
    <row r="16" spans="1:19" ht="9">
      <c r="A16" s="8"/>
      <c r="B16" s="8"/>
      <c r="C16" s="10"/>
      <c r="D16" s="8"/>
      <c r="E16" s="38">
        <f t="shared" si="0"/>
        <v>0</v>
      </c>
      <c r="F16" s="8"/>
      <c r="G16" s="10"/>
      <c r="H16" s="9">
        <f t="shared" si="1"/>
        <v>0</v>
      </c>
      <c r="I16" s="8"/>
      <c r="J16" s="8"/>
      <c r="K16" s="10"/>
      <c r="L16" s="9">
        <f t="shared" si="2"/>
        <v>0</v>
      </c>
      <c r="M16" s="8"/>
      <c r="N16" s="10"/>
      <c r="O16" s="9">
        <f t="shared" si="3"/>
        <v>0</v>
      </c>
      <c r="P16" s="10"/>
      <c r="Q16" s="10"/>
      <c r="R16" s="9">
        <f t="shared" si="4"/>
        <v>0</v>
      </c>
      <c r="S16" s="2"/>
    </row>
    <row r="17" spans="1:19" ht="9">
      <c r="A17" s="8"/>
      <c r="B17" s="8"/>
      <c r="C17" s="10"/>
      <c r="D17" s="8"/>
      <c r="E17" s="38">
        <f t="shared" si="0"/>
        <v>0</v>
      </c>
      <c r="F17" s="8"/>
      <c r="G17" s="10"/>
      <c r="H17" s="9">
        <f t="shared" si="1"/>
        <v>0</v>
      </c>
      <c r="I17" s="8"/>
      <c r="J17" s="8"/>
      <c r="K17" s="10"/>
      <c r="L17" s="9">
        <f t="shared" si="2"/>
        <v>0</v>
      </c>
      <c r="M17" s="8"/>
      <c r="N17" s="10"/>
      <c r="O17" s="9">
        <f t="shared" si="3"/>
        <v>0</v>
      </c>
      <c r="P17" s="10"/>
      <c r="Q17" s="10"/>
      <c r="R17" s="9">
        <f t="shared" si="4"/>
        <v>0</v>
      </c>
      <c r="S17" s="2"/>
    </row>
    <row r="18" spans="1:19" ht="9">
      <c r="A18" s="8"/>
      <c r="B18" s="8"/>
      <c r="C18" s="10"/>
      <c r="D18" s="8"/>
      <c r="E18" s="38">
        <f t="shared" si="0"/>
        <v>0</v>
      </c>
      <c r="F18" s="8"/>
      <c r="G18" s="10"/>
      <c r="H18" s="9">
        <f t="shared" si="1"/>
        <v>0</v>
      </c>
      <c r="I18" s="8"/>
      <c r="J18" s="8"/>
      <c r="K18" s="10"/>
      <c r="L18" s="9">
        <f t="shared" si="2"/>
        <v>0</v>
      </c>
      <c r="M18" s="8"/>
      <c r="N18" s="10"/>
      <c r="O18" s="9">
        <f t="shared" si="3"/>
        <v>0</v>
      </c>
      <c r="P18" s="10"/>
      <c r="Q18" s="10"/>
      <c r="R18" s="9">
        <f t="shared" si="4"/>
        <v>0</v>
      </c>
      <c r="S18" s="2"/>
    </row>
    <row r="19" spans="1:19" ht="9">
      <c r="A19" s="8"/>
      <c r="B19" s="8"/>
      <c r="C19" s="10"/>
      <c r="D19" s="8"/>
      <c r="E19" s="38">
        <f t="shared" si="0"/>
        <v>0</v>
      </c>
      <c r="F19" s="8"/>
      <c r="G19" s="10"/>
      <c r="H19" s="9">
        <f t="shared" si="1"/>
        <v>0</v>
      </c>
      <c r="I19" s="8"/>
      <c r="J19" s="8"/>
      <c r="K19" s="10"/>
      <c r="L19" s="9">
        <f t="shared" si="2"/>
        <v>0</v>
      </c>
      <c r="M19" s="8"/>
      <c r="N19" s="10"/>
      <c r="O19" s="9">
        <f t="shared" si="3"/>
        <v>0</v>
      </c>
      <c r="P19" s="10"/>
      <c r="Q19" s="10"/>
      <c r="R19" s="9">
        <f t="shared" si="4"/>
        <v>0</v>
      </c>
      <c r="S19" s="2"/>
    </row>
    <row r="20" spans="1:19" ht="9">
      <c r="A20" s="8"/>
      <c r="B20" s="8"/>
      <c r="C20" s="10"/>
      <c r="D20" s="8"/>
      <c r="E20" s="38">
        <f t="shared" si="0"/>
        <v>0</v>
      </c>
      <c r="F20" s="8"/>
      <c r="G20" s="10"/>
      <c r="H20" s="9">
        <f t="shared" si="1"/>
        <v>0</v>
      </c>
      <c r="I20" s="8"/>
      <c r="J20" s="8"/>
      <c r="K20" s="10"/>
      <c r="L20" s="9">
        <f t="shared" si="2"/>
        <v>0</v>
      </c>
      <c r="M20" s="8"/>
      <c r="N20" s="10"/>
      <c r="O20" s="9">
        <f t="shared" si="3"/>
        <v>0</v>
      </c>
      <c r="P20" s="10"/>
      <c r="Q20" s="10"/>
      <c r="R20" s="9">
        <f t="shared" si="4"/>
        <v>0</v>
      </c>
      <c r="S20" s="2"/>
    </row>
    <row r="21" spans="1:19" ht="9">
      <c r="A21" s="8"/>
      <c r="B21" s="8"/>
      <c r="C21" s="10"/>
      <c r="D21" s="8"/>
      <c r="E21" s="38">
        <f t="shared" si="0"/>
        <v>0</v>
      </c>
      <c r="F21" s="8"/>
      <c r="G21" s="10"/>
      <c r="H21" s="9">
        <f t="shared" si="1"/>
        <v>0</v>
      </c>
      <c r="I21" s="8"/>
      <c r="J21" s="8"/>
      <c r="K21" s="10"/>
      <c r="L21" s="9">
        <f t="shared" si="2"/>
        <v>0</v>
      </c>
      <c r="M21" s="8"/>
      <c r="N21" s="10"/>
      <c r="O21" s="9">
        <f t="shared" si="3"/>
        <v>0</v>
      </c>
      <c r="P21" s="10"/>
      <c r="Q21" s="10"/>
      <c r="R21" s="9">
        <f t="shared" si="4"/>
        <v>0</v>
      </c>
      <c r="S21" s="2"/>
    </row>
    <row r="22" spans="1:19" ht="9">
      <c r="A22" s="8"/>
      <c r="B22" s="8"/>
      <c r="C22" s="10"/>
      <c r="D22" s="8"/>
      <c r="E22" s="38">
        <f t="shared" si="0"/>
        <v>0</v>
      </c>
      <c r="F22" s="8"/>
      <c r="G22" s="10"/>
      <c r="H22" s="9">
        <f t="shared" si="1"/>
        <v>0</v>
      </c>
      <c r="I22" s="8"/>
      <c r="J22" s="8"/>
      <c r="K22" s="10"/>
      <c r="L22" s="9">
        <f t="shared" si="2"/>
        <v>0</v>
      </c>
      <c r="M22" s="8"/>
      <c r="N22" s="10"/>
      <c r="O22" s="9">
        <f t="shared" si="3"/>
        <v>0</v>
      </c>
      <c r="P22" s="10"/>
      <c r="Q22" s="10"/>
      <c r="R22" s="9">
        <f t="shared" si="4"/>
        <v>0</v>
      </c>
      <c r="S22" s="2"/>
    </row>
    <row r="23" spans="1:19" ht="9">
      <c r="A23" s="8"/>
      <c r="B23" s="8"/>
      <c r="C23" s="10"/>
      <c r="D23" s="8"/>
      <c r="E23" s="38">
        <f t="shared" si="0"/>
        <v>0</v>
      </c>
      <c r="F23" s="8"/>
      <c r="G23" s="10"/>
      <c r="H23" s="9">
        <f t="shared" si="1"/>
        <v>0</v>
      </c>
      <c r="I23" s="8"/>
      <c r="J23" s="8"/>
      <c r="K23" s="10"/>
      <c r="L23" s="9">
        <f t="shared" si="2"/>
        <v>0</v>
      </c>
      <c r="M23" s="8"/>
      <c r="N23" s="10"/>
      <c r="O23" s="9">
        <f t="shared" si="3"/>
        <v>0</v>
      </c>
      <c r="P23" s="10"/>
      <c r="Q23" s="10"/>
      <c r="R23" s="9">
        <f t="shared" si="4"/>
        <v>0</v>
      </c>
      <c r="S23" s="2"/>
    </row>
    <row r="24" spans="1:19" ht="9">
      <c r="A24" s="8"/>
      <c r="B24" s="8"/>
      <c r="C24" s="10"/>
      <c r="D24" s="8"/>
      <c r="E24" s="38">
        <f t="shared" si="0"/>
        <v>0</v>
      </c>
      <c r="F24" s="8"/>
      <c r="G24" s="10"/>
      <c r="H24" s="9">
        <f t="shared" si="1"/>
        <v>0</v>
      </c>
      <c r="I24" s="8"/>
      <c r="J24" s="8"/>
      <c r="K24" s="10"/>
      <c r="L24" s="9">
        <f t="shared" si="2"/>
        <v>0</v>
      </c>
      <c r="M24" s="8"/>
      <c r="N24" s="10"/>
      <c r="O24" s="9">
        <f t="shared" si="3"/>
        <v>0</v>
      </c>
      <c r="P24" s="10"/>
      <c r="Q24" s="10"/>
      <c r="R24" s="9">
        <f t="shared" si="4"/>
        <v>0</v>
      </c>
      <c r="S24" s="2"/>
    </row>
    <row r="25" spans="1:19" ht="9">
      <c r="A25" s="8"/>
      <c r="B25" s="8"/>
      <c r="C25" s="10"/>
      <c r="D25" s="8"/>
      <c r="E25" s="38">
        <f t="shared" si="0"/>
        <v>0</v>
      </c>
      <c r="F25" s="8"/>
      <c r="G25" s="10"/>
      <c r="H25" s="9">
        <f t="shared" si="1"/>
        <v>0</v>
      </c>
      <c r="I25" s="8"/>
      <c r="J25" s="8"/>
      <c r="K25" s="10"/>
      <c r="L25" s="9">
        <f t="shared" si="2"/>
        <v>0</v>
      </c>
      <c r="M25" s="8"/>
      <c r="N25" s="10"/>
      <c r="O25" s="9">
        <f t="shared" si="3"/>
        <v>0</v>
      </c>
      <c r="P25" s="10"/>
      <c r="Q25" s="10"/>
      <c r="R25" s="9">
        <f t="shared" si="4"/>
        <v>0</v>
      </c>
      <c r="S25" s="2"/>
    </row>
    <row r="26" spans="1:19" ht="9">
      <c r="A26" s="8"/>
      <c r="B26" s="8"/>
      <c r="C26" s="10"/>
      <c r="D26" s="8"/>
      <c r="E26" s="38">
        <f t="shared" si="0"/>
        <v>0</v>
      </c>
      <c r="F26" s="8"/>
      <c r="G26" s="10"/>
      <c r="H26" s="9">
        <f t="shared" si="1"/>
        <v>0</v>
      </c>
      <c r="I26" s="8"/>
      <c r="J26" s="8"/>
      <c r="K26" s="10"/>
      <c r="L26" s="9">
        <f t="shared" si="2"/>
        <v>0</v>
      </c>
      <c r="M26" s="8"/>
      <c r="N26" s="10"/>
      <c r="O26" s="9">
        <f t="shared" si="3"/>
        <v>0</v>
      </c>
      <c r="P26" s="10"/>
      <c r="Q26" s="10"/>
      <c r="R26" s="9">
        <f t="shared" si="4"/>
        <v>0</v>
      </c>
      <c r="S26" s="2"/>
    </row>
    <row r="27" spans="1:19" ht="9">
      <c r="A27" s="8"/>
      <c r="B27" s="8"/>
      <c r="C27" s="10"/>
      <c r="D27" s="8"/>
      <c r="E27" s="38">
        <f t="shared" si="0"/>
        <v>0</v>
      </c>
      <c r="F27" s="8"/>
      <c r="G27" s="10"/>
      <c r="H27" s="9">
        <f t="shared" si="1"/>
        <v>0</v>
      </c>
      <c r="I27" s="8"/>
      <c r="J27" s="8"/>
      <c r="K27" s="10"/>
      <c r="L27" s="9">
        <f t="shared" si="2"/>
        <v>0</v>
      </c>
      <c r="M27" s="8"/>
      <c r="N27" s="10"/>
      <c r="O27" s="9">
        <f t="shared" si="3"/>
        <v>0</v>
      </c>
      <c r="P27" s="10"/>
      <c r="Q27" s="10"/>
      <c r="R27" s="9">
        <f t="shared" si="4"/>
        <v>0</v>
      </c>
      <c r="S27" s="2"/>
    </row>
    <row r="28" spans="1:19" ht="9">
      <c r="A28" s="8"/>
      <c r="B28" s="8"/>
      <c r="C28" s="10"/>
      <c r="D28" s="8"/>
      <c r="E28" s="38">
        <f t="shared" si="0"/>
        <v>0</v>
      </c>
      <c r="F28" s="8"/>
      <c r="G28" s="10"/>
      <c r="H28" s="9">
        <f t="shared" si="1"/>
        <v>0</v>
      </c>
      <c r="I28" s="8"/>
      <c r="J28" s="8"/>
      <c r="K28" s="10"/>
      <c r="L28" s="9">
        <f t="shared" si="2"/>
        <v>0</v>
      </c>
      <c r="M28" s="8"/>
      <c r="N28" s="10"/>
      <c r="O28" s="9">
        <f t="shared" si="3"/>
        <v>0</v>
      </c>
      <c r="P28" s="10"/>
      <c r="Q28" s="10"/>
      <c r="R28" s="9">
        <f t="shared" si="4"/>
        <v>0</v>
      </c>
      <c r="S28" s="2"/>
    </row>
    <row r="29" spans="1:19" ht="9">
      <c r="A29" s="8"/>
      <c r="B29" s="8"/>
      <c r="C29" s="10"/>
      <c r="D29" s="8"/>
      <c r="E29" s="38">
        <f t="shared" si="0"/>
        <v>0</v>
      </c>
      <c r="F29" s="8"/>
      <c r="G29" s="10"/>
      <c r="H29" s="9">
        <f t="shared" si="1"/>
        <v>0</v>
      </c>
      <c r="I29" s="8"/>
      <c r="J29" s="8"/>
      <c r="K29" s="10"/>
      <c r="L29" s="9">
        <f t="shared" si="2"/>
        <v>0</v>
      </c>
      <c r="M29" s="8"/>
      <c r="N29" s="10"/>
      <c r="O29" s="9">
        <f t="shared" si="3"/>
        <v>0</v>
      </c>
      <c r="P29" s="10"/>
      <c r="Q29" s="10"/>
      <c r="R29" s="9">
        <f t="shared" si="4"/>
        <v>0</v>
      </c>
      <c r="S29" s="2"/>
    </row>
    <row r="30" spans="1:19" ht="9">
      <c r="A30" s="8"/>
      <c r="B30" s="8"/>
      <c r="C30" s="10"/>
      <c r="D30" s="8"/>
      <c r="E30" s="38">
        <f t="shared" si="0"/>
        <v>0</v>
      </c>
      <c r="F30" s="8"/>
      <c r="G30" s="10"/>
      <c r="H30" s="9">
        <f t="shared" si="1"/>
        <v>0</v>
      </c>
      <c r="I30" s="8"/>
      <c r="J30" s="8"/>
      <c r="K30" s="10"/>
      <c r="L30" s="9">
        <f t="shared" si="2"/>
        <v>0</v>
      </c>
      <c r="M30" s="8"/>
      <c r="N30" s="10"/>
      <c r="O30" s="9">
        <f t="shared" si="3"/>
        <v>0</v>
      </c>
      <c r="P30" s="10"/>
      <c r="Q30" s="10"/>
      <c r="R30" s="9">
        <f t="shared" si="4"/>
        <v>0</v>
      </c>
      <c r="S30" s="2"/>
    </row>
    <row r="31" spans="1:19" ht="9">
      <c r="A31" s="8"/>
      <c r="B31" s="8"/>
      <c r="C31" s="10"/>
      <c r="D31" s="8"/>
      <c r="E31" s="38">
        <f t="shared" si="0"/>
        <v>0</v>
      </c>
      <c r="F31" s="8"/>
      <c r="G31" s="10"/>
      <c r="H31" s="9">
        <f t="shared" si="1"/>
        <v>0</v>
      </c>
      <c r="I31" s="8"/>
      <c r="J31" s="8"/>
      <c r="K31" s="10"/>
      <c r="L31" s="9">
        <f t="shared" si="2"/>
        <v>0</v>
      </c>
      <c r="M31" s="8"/>
      <c r="N31" s="10"/>
      <c r="O31" s="9">
        <f t="shared" si="3"/>
        <v>0</v>
      </c>
      <c r="P31" s="10"/>
      <c r="Q31" s="10"/>
      <c r="R31" s="9">
        <f t="shared" si="4"/>
        <v>0</v>
      </c>
      <c r="S31" s="2"/>
    </row>
    <row r="32" spans="1:19" ht="9">
      <c r="A32" s="8"/>
      <c r="B32" s="8"/>
      <c r="C32" s="10"/>
      <c r="D32" s="8"/>
      <c r="E32" s="38">
        <f t="shared" si="0"/>
        <v>0</v>
      </c>
      <c r="F32" s="8"/>
      <c r="G32" s="10"/>
      <c r="H32" s="9">
        <f t="shared" si="1"/>
        <v>0</v>
      </c>
      <c r="I32" s="8"/>
      <c r="J32" s="8"/>
      <c r="K32" s="10"/>
      <c r="L32" s="9">
        <f t="shared" si="2"/>
        <v>0</v>
      </c>
      <c r="M32" s="8"/>
      <c r="N32" s="10"/>
      <c r="O32" s="9">
        <f t="shared" si="3"/>
        <v>0</v>
      </c>
      <c r="P32" s="10"/>
      <c r="Q32" s="10"/>
      <c r="R32" s="9">
        <f t="shared" si="4"/>
        <v>0</v>
      </c>
      <c r="S32" s="2"/>
    </row>
    <row r="33" spans="1:19" ht="9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9">
      <c r="A34" s="2"/>
      <c r="B34" s="43" t="s">
        <v>100</v>
      </c>
      <c r="C34" s="39">
        <f aca="true" t="shared" si="5" ref="C34:R34">SUM(C4:C32)</f>
        <v>0</v>
      </c>
      <c r="D34" s="40">
        <f t="shared" si="5"/>
        <v>0</v>
      </c>
      <c r="E34" s="10">
        <f t="shared" si="5"/>
        <v>0</v>
      </c>
      <c r="F34" s="40">
        <f t="shared" si="5"/>
        <v>0</v>
      </c>
      <c r="G34" s="37">
        <f t="shared" si="5"/>
        <v>0</v>
      </c>
      <c r="H34" s="10">
        <f t="shared" si="5"/>
        <v>0</v>
      </c>
      <c r="I34" s="40">
        <f t="shared" si="5"/>
        <v>0</v>
      </c>
      <c r="J34" s="40">
        <f t="shared" si="5"/>
        <v>0</v>
      </c>
      <c r="K34" s="37">
        <f t="shared" si="5"/>
        <v>0</v>
      </c>
      <c r="L34" s="10">
        <f t="shared" si="5"/>
        <v>0</v>
      </c>
      <c r="M34" s="40">
        <f t="shared" si="5"/>
        <v>0</v>
      </c>
      <c r="N34" s="37">
        <f t="shared" si="5"/>
        <v>0</v>
      </c>
      <c r="O34" s="10">
        <f t="shared" si="5"/>
        <v>0</v>
      </c>
      <c r="P34" s="37">
        <f t="shared" si="5"/>
        <v>0</v>
      </c>
      <c r="Q34" s="37">
        <f t="shared" si="5"/>
        <v>0</v>
      </c>
      <c r="R34" s="37">
        <f t="shared" si="5"/>
        <v>0</v>
      </c>
      <c r="S34" s="2"/>
    </row>
    <row r="35" spans="1:19" ht="9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1"/>
  <sheetViews>
    <sheetView showGridLines="0" zoomScalePageLayoutView="0" workbookViewId="0" topLeftCell="A1">
      <selection activeCell="D7" sqref="D7"/>
    </sheetView>
  </sheetViews>
  <sheetFormatPr defaultColWidth="9.57421875" defaultRowHeight="6.75" customHeight="1"/>
  <cols>
    <col min="1" max="1" width="9.57421875" style="169" customWidth="1"/>
    <col min="2" max="16384" width="9.57421875" style="164" customWidth="1"/>
  </cols>
  <sheetData>
    <row r="1" spans="1:2" ht="6.75" customHeight="1">
      <c r="A1" s="162"/>
      <c r="B1" s="163" t="s">
        <v>428</v>
      </c>
    </row>
    <row r="2" spans="1:2" ht="6.75" customHeight="1">
      <c r="A2" s="165" t="s">
        <v>419</v>
      </c>
      <c r="B2" s="166">
        <v>1</v>
      </c>
    </row>
    <row r="3" spans="1:2" ht="6.75" customHeight="1">
      <c r="A3" s="165" t="s">
        <v>420</v>
      </c>
      <c r="B3" s="166"/>
    </row>
    <row r="4" spans="1:2" ht="6.75" customHeight="1">
      <c r="A4" s="165" t="s">
        <v>421</v>
      </c>
      <c r="B4" s="166"/>
    </row>
    <row r="5" spans="1:2" ht="6.75" customHeight="1">
      <c r="A5" s="165" t="s">
        <v>422</v>
      </c>
      <c r="B5" s="166"/>
    </row>
    <row r="6" spans="1:2" ht="6.75" customHeight="1">
      <c r="A6" s="165" t="s">
        <v>423</v>
      </c>
      <c r="B6" s="166"/>
    </row>
    <row r="7" spans="1:2" ht="6.75" customHeight="1">
      <c r="A7" s="165" t="s">
        <v>424</v>
      </c>
      <c r="B7" s="166"/>
    </row>
    <row r="8" spans="1:2" ht="6.75" customHeight="1">
      <c r="A8" s="165" t="s">
        <v>425</v>
      </c>
      <c r="B8" s="166"/>
    </row>
    <row r="9" spans="1:2" ht="6.75" customHeight="1">
      <c r="A9" s="165" t="s">
        <v>426</v>
      </c>
      <c r="B9" s="166"/>
    </row>
    <row r="10" spans="1:2" ht="6.75" customHeight="1">
      <c r="A10" s="167" t="s">
        <v>427</v>
      </c>
      <c r="B10" s="168"/>
    </row>
    <row r="12" spans="1:2" ht="6.75" customHeight="1">
      <c r="A12" s="162"/>
      <c r="B12" s="163">
        <v>1</v>
      </c>
    </row>
    <row r="13" spans="1:2" ht="6.75" customHeight="1">
      <c r="A13" s="165" t="s">
        <v>429</v>
      </c>
      <c r="B13" s="166"/>
    </row>
    <row r="14" spans="1:2" ht="6.75" customHeight="1">
      <c r="A14" s="165" t="s">
        <v>431</v>
      </c>
      <c r="B14" s="166"/>
    </row>
    <row r="15" spans="1:2" ht="6.75" customHeight="1">
      <c r="A15" s="165" t="s">
        <v>432</v>
      </c>
      <c r="B15" s="166"/>
    </row>
    <row r="16" spans="1:2" ht="6.75" customHeight="1">
      <c r="A16" s="153" t="s">
        <v>430</v>
      </c>
      <c r="B16" s="166"/>
    </row>
    <row r="17" spans="1:2" ht="6.75" customHeight="1">
      <c r="A17" s="167"/>
      <c r="B17" s="168"/>
    </row>
    <row r="19" spans="1:2" ht="6.75" customHeight="1">
      <c r="A19" s="162"/>
      <c r="B19" s="163">
        <v>1</v>
      </c>
    </row>
    <row r="20" spans="1:2" ht="6.75" customHeight="1">
      <c r="A20" s="165" t="s">
        <v>433</v>
      </c>
      <c r="B20" s="166"/>
    </row>
    <row r="21" spans="1:2" ht="6.75" customHeight="1">
      <c r="A21" s="165" t="s">
        <v>434</v>
      </c>
      <c r="B21" s="166"/>
    </row>
    <row r="22" spans="1:2" ht="6.75" customHeight="1">
      <c r="A22" s="165" t="s">
        <v>435</v>
      </c>
      <c r="B22" s="166"/>
    </row>
    <row r="23" spans="1:2" ht="6.75" customHeight="1">
      <c r="A23" s="153" t="s">
        <v>436</v>
      </c>
      <c r="B23" s="166"/>
    </row>
    <row r="24" spans="1:2" ht="6.75" customHeight="1">
      <c r="A24" s="167" t="s">
        <v>437</v>
      </c>
      <c r="B24" s="168"/>
    </row>
    <row r="26" spans="1:2" ht="6.75" customHeight="1">
      <c r="A26" s="162"/>
      <c r="B26" s="163">
        <v>1</v>
      </c>
    </row>
    <row r="27" spans="1:2" ht="6.75" customHeight="1">
      <c r="A27" s="170" t="s">
        <v>441</v>
      </c>
      <c r="B27" s="166"/>
    </row>
    <row r="28" spans="1:2" ht="6.75" customHeight="1">
      <c r="A28" s="170" t="s">
        <v>442</v>
      </c>
      <c r="B28" s="166"/>
    </row>
    <row r="29" spans="1:2" ht="6.75" customHeight="1">
      <c r="A29" s="171" t="s">
        <v>440</v>
      </c>
      <c r="B29" s="166"/>
    </row>
    <row r="30" spans="1:2" ht="6.75" customHeight="1">
      <c r="A30" s="171" t="s">
        <v>443</v>
      </c>
      <c r="B30" s="166"/>
    </row>
    <row r="31" spans="1:2" ht="6.75" customHeight="1">
      <c r="A31" s="167"/>
      <c r="B31" s="16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beg</dc:creator>
  <cp:keywords/>
  <dc:description/>
  <cp:lastModifiedBy>Jean-Pierre Bergeron</cp:lastModifiedBy>
  <cp:lastPrinted>2012-01-27T23:47:22Z</cp:lastPrinted>
  <dcterms:created xsi:type="dcterms:W3CDTF">2012-01-23T19:04:19Z</dcterms:created>
  <dcterms:modified xsi:type="dcterms:W3CDTF">2020-05-02T11:57:50Z</dcterms:modified>
  <cp:category/>
  <cp:version/>
  <cp:contentType/>
  <cp:contentStatus/>
</cp:coreProperties>
</file>